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owner/Desktop/Claude/mscup/添付データ/"/>
    </mc:Choice>
  </mc:AlternateContent>
  <xr:revisionPtr revIDLastSave="0" documentId="13_ncr:1_{9BAB7180-FD0B-B14A-B2DB-13ED7F56FA59}" xr6:coauthVersionLast="47" xr6:coauthVersionMax="47" xr10:uidLastSave="{00000000-0000-0000-0000-000000000000}"/>
  <bookViews>
    <workbookView xWindow="0" yWindow="740" windowWidth="29040" windowHeight="15720" activeTab="1" xr2:uid="{E32BD81B-EFFC-481A-9293-DF4398BC87D6}"/>
  </bookViews>
  <sheets>
    <sheet name="No.1 申込書" sheetId="29" r:id="rId1"/>
    <sheet name="No.2 審判" sheetId="33" r:id="rId2"/>
    <sheet name="No.3 名簿" sheetId="34" r:id="rId3"/>
    <sheet name="No.4 個人" sheetId="37" r:id="rId4"/>
    <sheet name="No.5 団体" sheetId="32" r:id="rId5"/>
    <sheet name="No.6 エキシビション" sheetId="38" r:id="rId6"/>
    <sheet name="No.7 参加費用" sheetId="40" r:id="rId7"/>
    <sheet name="データ※編集不可" sheetId="17" state="hidden" r:id="rId8"/>
    <sheet name="管理用※編集不可" sheetId="39" state="hidden" r:id="rId9"/>
  </sheets>
  <definedNames>
    <definedName name="meibo" localSheetId="2">'No.3 名簿'!$B$4:$F$53</definedName>
    <definedName name="_xlnm.Print_Area" localSheetId="0">'No.1 申込書'!$A$1:$F$10</definedName>
    <definedName name="_xlnm.Print_Area" localSheetId="1">'No.2 審判'!$A$1:$F$18</definedName>
    <definedName name="_xlnm.Print_Area" localSheetId="2">'No.3 名簿'!$A$1:$G$58</definedName>
    <definedName name="_xlnm.Print_Area" localSheetId="3">'No.4 個人'!$A$1:$J$41</definedName>
    <definedName name="_xlnm.Print_Area" localSheetId="4">'No.5 団体'!$A$1:$L$63</definedName>
    <definedName name="_xlnm.Print_Area" localSheetId="5">'No.6 エキシビション'!$A$1:$P$40</definedName>
    <definedName name="_xlnm.Print_Area" localSheetId="6">'No.7 参加費用'!$A$1:$G$14</definedName>
    <definedName name="シニア">データ※編集不可!$D$2:$D$9</definedName>
    <definedName name="ジュニア">データ※編集不可!$C$2:$C$7</definedName>
    <definedName name="チャイルド">データ※編集不可!$B$2:$B$7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40" l="1"/>
  <c r="G8" i="40" s="1"/>
  <c r="E9" i="40" s="1"/>
  <c r="J53" i="34" l="1"/>
  <c r="I53" i="34"/>
  <c r="H53" i="34"/>
  <c r="J52" i="34"/>
  <c r="I52" i="34"/>
  <c r="H52" i="34"/>
  <c r="J51" i="34"/>
  <c r="I51" i="34"/>
  <c r="H51" i="34"/>
  <c r="J50" i="34"/>
  <c r="I50" i="34"/>
  <c r="H50" i="34"/>
  <c r="J49" i="34"/>
  <c r="I49" i="34"/>
  <c r="H49" i="34"/>
  <c r="J48" i="34"/>
  <c r="I48" i="34"/>
  <c r="H48" i="34"/>
  <c r="J47" i="34"/>
  <c r="I47" i="34"/>
  <c r="H47" i="34"/>
  <c r="J46" i="34"/>
  <c r="I46" i="34"/>
  <c r="H46" i="34"/>
  <c r="J45" i="34"/>
  <c r="I45" i="34"/>
  <c r="H45" i="34"/>
  <c r="J44" i="34"/>
  <c r="I44" i="34"/>
  <c r="H44" i="34"/>
  <c r="J43" i="34"/>
  <c r="I43" i="34"/>
  <c r="H43" i="34"/>
  <c r="J42" i="34"/>
  <c r="I42" i="34"/>
  <c r="H42" i="34"/>
  <c r="J41" i="34"/>
  <c r="I41" i="34"/>
  <c r="H41" i="34"/>
  <c r="J40" i="34"/>
  <c r="I40" i="34"/>
  <c r="H40" i="34"/>
  <c r="J39" i="34"/>
  <c r="I39" i="34"/>
  <c r="H39" i="34"/>
  <c r="J38" i="34"/>
  <c r="I38" i="34"/>
  <c r="H38" i="34"/>
  <c r="J37" i="34"/>
  <c r="I37" i="34"/>
  <c r="H37" i="34"/>
  <c r="J36" i="34"/>
  <c r="I36" i="34"/>
  <c r="H36" i="34"/>
  <c r="J35" i="34"/>
  <c r="I35" i="34"/>
  <c r="H35" i="34"/>
  <c r="J34" i="34"/>
  <c r="I34" i="34"/>
  <c r="H34" i="34"/>
  <c r="J33" i="34"/>
  <c r="I33" i="34"/>
  <c r="H33" i="34"/>
  <c r="J32" i="34"/>
  <c r="I32" i="34"/>
  <c r="H32" i="34"/>
  <c r="J31" i="34"/>
  <c r="I31" i="34"/>
  <c r="H31" i="34"/>
  <c r="J30" i="34"/>
  <c r="I30" i="34"/>
  <c r="H30" i="34"/>
  <c r="J29" i="34"/>
  <c r="I29" i="34"/>
  <c r="H29" i="34"/>
  <c r="J28" i="34"/>
  <c r="I28" i="34"/>
  <c r="H28" i="34"/>
  <c r="J27" i="34"/>
  <c r="I27" i="34"/>
  <c r="H27" i="34"/>
  <c r="J26" i="34"/>
  <c r="I26" i="34"/>
  <c r="H26" i="34"/>
  <c r="J25" i="34"/>
  <c r="I25" i="34"/>
  <c r="H25" i="34"/>
  <c r="J24" i="34"/>
  <c r="I24" i="34"/>
  <c r="H24" i="34"/>
  <c r="J23" i="34"/>
  <c r="I23" i="34"/>
  <c r="H23" i="34"/>
  <c r="J22" i="34"/>
  <c r="I22" i="34"/>
  <c r="H22" i="34"/>
  <c r="J21" i="34"/>
  <c r="I21" i="34"/>
  <c r="H21" i="34"/>
  <c r="J20" i="34"/>
  <c r="I20" i="34"/>
  <c r="H20" i="34"/>
  <c r="J19" i="34"/>
  <c r="I19" i="34"/>
  <c r="H19" i="34"/>
  <c r="J18" i="34"/>
  <c r="I18" i="34"/>
  <c r="H18" i="34"/>
  <c r="J17" i="34"/>
  <c r="I17" i="34"/>
  <c r="H17" i="34"/>
  <c r="J16" i="34"/>
  <c r="I16" i="34"/>
  <c r="H16" i="34"/>
  <c r="J15" i="34"/>
  <c r="I15" i="34"/>
  <c r="H15" i="34"/>
  <c r="J14" i="34"/>
  <c r="I14" i="34"/>
  <c r="H14" i="34"/>
  <c r="J13" i="34"/>
  <c r="I13" i="34"/>
  <c r="H13" i="34"/>
  <c r="J12" i="34"/>
  <c r="I12" i="34"/>
  <c r="H12" i="34"/>
  <c r="J11" i="34"/>
  <c r="I11" i="34"/>
  <c r="H11" i="34"/>
  <c r="J10" i="34"/>
  <c r="I10" i="34"/>
  <c r="H10" i="34"/>
  <c r="J9" i="34"/>
  <c r="I9" i="34"/>
  <c r="H9" i="34"/>
  <c r="J8" i="34"/>
  <c r="I8" i="34"/>
  <c r="H8" i="34"/>
  <c r="J7" i="34"/>
  <c r="I7" i="34"/>
  <c r="H7" i="34"/>
  <c r="J6" i="34"/>
  <c r="I6" i="34"/>
  <c r="H6" i="34"/>
  <c r="J5" i="34"/>
  <c r="I5" i="34"/>
  <c r="H5" i="34"/>
  <c r="J4" i="34"/>
  <c r="I4" i="34"/>
  <c r="H4" i="34"/>
  <c r="O34" i="39" l="1"/>
  <c r="O33" i="39"/>
  <c r="O32" i="39"/>
  <c r="O31" i="39"/>
  <c r="O30" i="39"/>
  <c r="O29" i="39"/>
  <c r="O28" i="39"/>
  <c r="C54" i="39"/>
  <c r="C42" i="39"/>
  <c r="C30" i="39"/>
  <c r="C18" i="39"/>
  <c r="J62" i="32" l="1"/>
  <c r="K60" i="32"/>
  <c r="G57" i="39" s="1"/>
  <c r="J60" i="32"/>
  <c r="F57" i="39" s="1"/>
  <c r="H60" i="32"/>
  <c r="E57" i="39" s="1"/>
  <c r="G60" i="32"/>
  <c r="D57" i="39" s="1"/>
  <c r="H59" i="32"/>
  <c r="E56" i="39" s="1"/>
  <c r="G59" i="32"/>
  <c r="D56" i="39" s="1"/>
  <c r="K58" i="32"/>
  <c r="G55" i="39" s="1"/>
  <c r="J58" i="32"/>
  <c r="F55" i="39" s="1"/>
  <c r="H58" i="32"/>
  <c r="E55" i="39" s="1"/>
  <c r="G58" i="32"/>
  <c r="D55" i="39" s="1"/>
  <c r="K57" i="32"/>
  <c r="G54" i="39" s="1"/>
  <c r="J57" i="32"/>
  <c r="F54" i="39" s="1"/>
  <c r="H57" i="32"/>
  <c r="E54" i="39" s="1"/>
  <c r="G57" i="32"/>
  <c r="D54" i="39" s="1"/>
  <c r="K45" i="32"/>
  <c r="G45" i="39" s="1"/>
  <c r="J45" i="32"/>
  <c r="F45" i="39" s="1"/>
  <c r="H45" i="32"/>
  <c r="E45" i="39" s="1"/>
  <c r="G45" i="32"/>
  <c r="D45" i="39" s="1"/>
  <c r="H44" i="32"/>
  <c r="E44" i="39" s="1"/>
  <c r="G44" i="32"/>
  <c r="D44" i="39" s="1"/>
  <c r="K43" i="32"/>
  <c r="G43" i="39" s="1"/>
  <c r="J43" i="32"/>
  <c r="F43" i="39" s="1"/>
  <c r="H43" i="32"/>
  <c r="E43" i="39" s="1"/>
  <c r="G43" i="32"/>
  <c r="D43" i="39" s="1"/>
  <c r="K42" i="32"/>
  <c r="G42" i="39" s="1"/>
  <c r="J42" i="32"/>
  <c r="F42" i="39" s="1"/>
  <c r="H42" i="32"/>
  <c r="E42" i="39" s="1"/>
  <c r="G42" i="32"/>
  <c r="D42" i="39" s="1"/>
  <c r="K30" i="32"/>
  <c r="G33" i="39" s="1"/>
  <c r="J30" i="32"/>
  <c r="F33" i="39" s="1"/>
  <c r="H30" i="32"/>
  <c r="E33" i="39" s="1"/>
  <c r="G30" i="32"/>
  <c r="D33" i="39" s="1"/>
  <c r="H29" i="32"/>
  <c r="E32" i="39" s="1"/>
  <c r="G29" i="32"/>
  <c r="D32" i="39" s="1"/>
  <c r="K28" i="32"/>
  <c r="G31" i="39" s="1"/>
  <c r="J28" i="32"/>
  <c r="F31" i="39" s="1"/>
  <c r="H28" i="32"/>
  <c r="E31" i="39" s="1"/>
  <c r="G28" i="32"/>
  <c r="D31" i="39" s="1"/>
  <c r="K27" i="32"/>
  <c r="G30" i="39" s="1"/>
  <c r="J27" i="32"/>
  <c r="F30" i="39" s="1"/>
  <c r="H27" i="32"/>
  <c r="E30" i="39" s="1"/>
  <c r="G27" i="32"/>
  <c r="D30" i="39" s="1"/>
  <c r="K15" i="32"/>
  <c r="G21" i="39" s="1"/>
  <c r="J15" i="32"/>
  <c r="F21" i="39" s="1"/>
  <c r="H15" i="32"/>
  <c r="E21" i="39" s="1"/>
  <c r="G15" i="32"/>
  <c r="D21" i="39" s="1"/>
  <c r="H14" i="32"/>
  <c r="E20" i="39" s="1"/>
  <c r="G14" i="32"/>
  <c r="D20" i="39" s="1"/>
  <c r="K13" i="32"/>
  <c r="G19" i="39" s="1"/>
  <c r="J13" i="32"/>
  <c r="F19" i="39" s="1"/>
  <c r="H13" i="32"/>
  <c r="E19" i="39" s="1"/>
  <c r="G13" i="32"/>
  <c r="D19" i="39" s="1"/>
  <c r="K12" i="32"/>
  <c r="G18" i="39" s="1"/>
  <c r="J12" i="32"/>
  <c r="F18" i="39" s="1"/>
  <c r="H12" i="32"/>
  <c r="E18" i="39" s="1"/>
  <c r="G12" i="32"/>
  <c r="D18" i="39" s="1"/>
  <c r="B8" i="39"/>
  <c r="H8" i="39" s="1"/>
  <c r="L100" i="39"/>
  <c r="F100" i="39" s="1"/>
  <c r="K100" i="39"/>
  <c r="D100" i="39" s="1"/>
  <c r="L99" i="39"/>
  <c r="G99" i="39" s="1"/>
  <c r="K99" i="39"/>
  <c r="E99" i="39" s="1"/>
  <c r="L97" i="39"/>
  <c r="F97" i="39" s="1"/>
  <c r="L94" i="39"/>
  <c r="G94" i="39" s="1"/>
  <c r="K94" i="39"/>
  <c r="E94" i="39" s="1"/>
  <c r="L92" i="39"/>
  <c r="G92" i="39" s="1"/>
  <c r="L98" i="39"/>
  <c r="G98" i="39" s="1"/>
  <c r="K98" i="39"/>
  <c r="E98" i="39" s="1"/>
  <c r="K97" i="39"/>
  <c r="E97" i="39" s="1"/>
  <c r="L96" i="39"/>
  <c r="G96" i="39" s="1"/>
  <c r="K96" i="39"/>
  <c r="E96" i="39" s="1"/>
  <c r="L95" i="39"/>
  <c r="G95" i="39" s="1"/>
  <c r="K95" i="39"/>
  <c r="E95" i="39" s="1"/>
  <c r="L93" i="39"/>
  <c r="G93" i="39" s="1"/>
  <c r="K93" i="39"/>
  <c r="E93" i="39" s="1"/>
  <c r="K92" i="39"/>
  <c r="D92" i="39" s="1"/>
  <c r="L91" i="39"/>
  <c r="G91" i="39" s="1"/>
  <c r="K91" i="39"/>
  <c r="E91" i="39" s="1"/>
  <c r="J100" i="39"/>
  <c r="C100" i="39" s="1"/>
  <c r="J99" i="39"/>
  <c r="C99" i="39" s="1"/>
  <c r="J98" i="39"/>
  <c r="C98" i="39" s="1"/>
  <c r="J97" i="39"/>
  <c r="C97" i="39" s="1"/>
  <c r="J96" i="39"/>
  <c r="C96" i="39" s="1"/>
  <c r="J95" i="39"/>
  <c r="B95" i="39" s="1"/>
  <c r="J94" i="39"/>
  <c r="C94" i="39" s="1"/>
  <c r="J93" i="39"/>
  <c r="C93" i="39" s="1"/>
  <c r="J92" i="39"/>
  <c r="C92" i="39" s="1"/>
  <c r="J91" i="39"/>
  <c r="C91" i="39" s="1"/>
  <c r="L85" i="39"/>
  <c r="G85" i="39" s="1"/>
  <c r="K85" i="39"/>
  <c r="D85" i="39" s="1"/>
  <c r="L83" i="39"/>
  <c r="G83" i="39" s="1"/>
  <c r="L82" i="39"/>
  <c r="F82" i="39" s="1"/>
  <c r="K82" i="39"/>
  <c r="E82" i="39" s="1"/>
  <c r="J82" i="39"/>
  <c r="C82" i="39" s="1"/>
  <c r="L80" i="39"/>
  <c r="G80" i="39" s="1"/>
  <c r="K80" i="39"/>
  <c r="E80" i="39" s="1"/>
  <c r="L78" i="39"/>
  <c r="G78" i="39" s="1"/>
  <c r="L86" i="39"/>
  <c r="F86" i="39" s="1"/>
  <c r="K86" i="39"/>
  <c r="E86" i="39" s="1"/>
  <c r="L84" i="39"/>
  <c r="G84" i="39" s="1"/>
  <c r="K84" i="39"/>
  <c r="E84" i="39" s="1"/>
  <c r="K83" i="39"/>
  <c r="E83" i="39" s="1"/>
  <c r="L81" i="39"/>
  <c r="F81" i="39" s="1"/>
  <c r="K81" i="39"/>
  <c r="E81" i="39" s="1"/>
  <c r="L79" i="39"/>
  <c r="G79" i="39" s="1"/>
  <c r="K79" i="39"/>
  <c r="D79" i="39" s="1"/>
  <c r="K78" i="39"/>
  <c r="E78" i="39" s="1"/>
  <c r="L77" i="39"/>
  <c r="G77" i="39" s="1"/>
  <c r="K77" i="39"/>
  <c r="E77" i="39" s="1"/>
  <c r="J86" i="39"/>
  <c r="C86" i="39" s="1"/>
  <c r="J85" i="39"/>
  <c r="C85" i="39" s="1"/>
  <c r="J84" i="39"/>
  <c r="C84" i="39" s="1"/>
  <c r="J83" i="39"/>
  <c r="C83" i="39" s="1"/>
  <c r="J81" i="39"/>
  <c r="B81" i="39" s="1"/>
  <c r="J80" i="39"/>
  <c r="C80" i="39" s="1"/>
  <c r="J79" i="39"/>
  <c r="C79" i="39" s="1"/>
  <c r="J78" i="39"/>
  <c r="C78" i="39" s="1"/>
  <c r="J77" i="39"/>
  <c r="B77" i="39" s="1"/>
  <c r="B89" i="39"/>
  <c r="C89" i="39"/>
  <c r="C75" i="39"/>
  <c r="B75" i="39"/>
  <c r="L72" i="39"/>
  <c r="G72" i="39" s="1"/>
  <c r="K72" i="39"/>
  <c r="E72" i="39" s="1"/>
  <c r="J72" i="39"/>
  <c r="C72" i="39" s="1"/>
  <c r="L71" i="39"/>
  <c r="G71" i="39" s="1"/>
  <c r="K71" i="39"/>
  <c r="E71" i="39" s="1"/>
  <c r="J71" i="39"/>
  <c r="B71" i="39" s="1"/>
  <c r="L70" i="39"/>
  <c r="G70" i="39" s="1"/>
  <c r="K70" i="39"/>
  <c r="E70" i="39" s="1"/>
  <c r="J70" i="39"/>
  <c r="C70" i="39" s="1"/>
  <c r="L69" i="39"/>
  <c r="G69" i="39" s="1"/>
  <c r="K69" i="39"/>
  <c r="E69" i="39" s="1"/>
  <c r="J69" i="39"/>
  <c r="B69" i="39" s="1"/>
  <c r="K68" i="39"/>
  <c r="E68" i="39" s="1"/>
  <c r="L68" i="39"/>
  <c r="F68" i="39" s="1"/>
  <c r="J68" i="39"/>
  <c r="C68" i="39" s="1"/>
  <c r="K67" i="39"/>
  <c r="D67" i="39" s="1"/>
  <c r="L67" i="39"/>
  <c r="F67" i="39" s="1"/>
  <c r="J67" i="39"/>
  <c r="C67" i="39" s="1"/>
  <c r="L66" i="39"/>
  <c r="G66" i="39" s="1"/>
  <c r="K66" i="39"/>
  <c r="D66" i="39" s="1"/>
  <c r="J66" i="39"/>
  <c r="B66" i="39" s="1"/>
  <c r="L65" i="39"/>
  <c r="G65" i="39" s="1"/>
  <c r="K65" i="39"/>
  <c r="E65" i="39" s="1"/>
  <c r="J65" i="39"/>
  <c r="B65" i="39" s="1"/>
  <c r="L64" i="39"/>
  <c r="F64" i="39" s="1"/>
  <c r="K64" i="39"/>
  <c r="D64" i="39" s="1"/>
  <c r="J64" i="39"/>
  <c r="C64" i="39" s="1"/>
  <c r="L63" i="39"/>
  <c r="G63" i="39" s="1"/>
  <c r="K63" i="39"/>
  <c r="E63" i="39" s="1"/>
  <c r="J63" i="39"/>
  <c r="B63" i="39" s="1"/>
  <c r="G5" i="38"/>
  <c r="C61" i="39"/>
  <c r="B61" i="39"/>
  <c r="M35" i="39"/>
  <c r="B48" i="39"/>
  <c r="B54" i="39" s="1"/>
  <c r="C48" i="39"/>
  <c r="C36" i="39"/>
  <c r="C24" i="39"/>
  <c r="B36" i="39"/>
  <c r="B42" i="39" s="1"/>
  <c r="B24" i="39"/>
  <c r="B30" i="39" s="1"/>
  <c r="C12" i="39"/>
  <c r="B12" i="39"/>
  <c r="B18" i="39" s="1"/>
  <c r="B7" i="39"/>
  <c r="D7" i="39" s="1"/>
  <c r="N37" i="39"/>
  <c r="N36" i="39"/>
  <c r="N35" i="39"/>
  <c r="M37" i="39"/>
  <c r="M36" i="39"/>
  <c r="O37" i="39"/>
  <c r="P37" i="39" s="1"/>
  <c r="O36" i="39"/>
  <c r="P36" i="39" s="1"/>
  <c r="O35" i="39"/>
  <c r="O27" i="39"/>
  <c r="K26" i="39"/>
  <c r="Q26" i="39" s="1"/>
  <c r="K25" i="39"/>
  <c r="Q25" i="39" s="1"/>
  <c r="K24" i="39"/>
  <c r="Q24" i="39" s="1"/>
  <c r="K23" i="39"/>
  <c r="Q23" i="39" s="1"/>
  <c r="K22" i="39"/>
  <c r="Q22" i="39" s="1"/>
  <c r="K21" i="39"/>
  <c r="Q21" i="39" s="1"/>
  <c r="K20" i="39"/>
  <c r="Q20" i="39" s="1"/>
  <c r="K19" i="39"/>
  <c r="L19" i="39" s="1"/>
  <c r="K18" i="39"/>
  <c r="R18" i="39" s="1"/>
  <c r="K17" i="39"/>
  <c r="R17" i="39" s="1"/>
  <c r="K16" i="39"/>
  <c r="R16" i="39" s="1"/>
  <c r="K15" i="39"/>
  <c r="R15" i="39" s="1"/>
  <c r="K14" i="39"/>
  <c r="R14" i="39" s="1"/>
  <c r="K13" i="39"/>
  <c r="R13" i="39" s="1"/>
  <c r="K12" i="39"/>
  <c r="R12" i="39" s="1"/>
  <c r="K11" i="39"/>
  <c r="M11" i="39" s="1"/>
  <c r="K10" i="39"/>
  <c r="Q10" i="39" s="1"/>
  <c r="K9" i="39"/>
  <c r="Q9" i="39" s="1"/>
  <c r="K8" i="39"/>
  <c r="Q8" i="39" s="1"/>
  <c r="K7" i="39"/>
  <c r="Q7" i="39" s="1"/>
  <c r="K6" i="39"/>
  <c r="Q6" i="39" s="1"/>
  <c r="K5" i="39"/>
  <c r="Q5" i="39" s="1"/>
  <c r="K4" i="39"/>
  <c r="Q4" i="39" s="1"/>
  <c r="F5" i="37"/>
  <c r="N3" i="39" s="1"/>
  <c r="G3" i="39"/>
  <c r="F3" i="39"/>
  <c r="E3" i="39"/>
  <c r="D3" i="39"/>
  <c r="C3" i="39"/>
  <c r="B3" i="39"/>
  <c r="K3" i="39"/>
  <c r="P3" i="39" s="1"/>
  <c r="D4" i="40"/>
  <c r="C20" i="39" l="1"/>
  <c r="P34" i="39"/>
  <c r="P29" i="39"/>
  <c r="P28" i="39"/>
  <c r="P33" i="39"/>
  <c r="P32" i="39"/>
  <c r="P31" i="39"/>
  <c r="P30" i="39"/>
  <c r="C44" i="39"/>
  <c r="C56" i="39"/>
  <c r="C32" i="39"/>
  <c r="R3" i="39"/>
  <c r="M3" i="39"/>
  <c r="E85" i="39"/>
  <c r="C69" i="39"/>
  <c r="G82" i="39"/>
  <c r="O3" i="39"/>
  <c r="R22" i="39"/>
  <c r="C50" i="39"/>
  <c r="G86" i="39"/>
  <c r="Q3" i="39"/>
  <c r="L3" i="39"/>
  <c r="G97" i="39"/>
  <c r="O19" i="39"/>
  <c r="B84" i="39"/>
  <c r="D78" i="39"/>
  <c r="C8" i="39"/>
  <c r="E8" i="39"/>
  <c r="D8" i="39"/>
  <c r="F8" i="39"/>
  <c r="G8" i="39"/>
  <c r="H7" i="39"/>
  <c r="R4" i="39"/>
  <c r="C77" i="39"/>
  <c r="D84" i="39"/>
  <c r="F93" i="39"/>
  <c r="C65" i="39"/>
  <c r="E7" i="39"/>
  <c r="P19" i="39"/>
  <c r="M22" i="39"/>
  <c r="B78" i="39"/>
  <c r="E66" i="39"/>
  <c r="F7" i="39"/>
  <c r="Q19" i="39"/>
  <c r="P22" i="39"/>
  <c r="D96" i="39"/>
  <c r="G67" i="39"/>
  <c r="G7" i="39"/>
  <c r="D77" i="39"/>
  <c r="F83" i="39"/>
  <c r="B72" i="39"/>
  <c r="P20" i="39"/>
  <c r="R20" i="39"/>
  <c r="B91" i="39"/>
  <c r="B99" i="39"/>
  <c r="C7" i="39"/>
  <c r="P21" i="39"/>
  <c r="D82" i="39"/>
  <c r="E92" i="39"/>
  <c r="E100" i="39"/>
  <c r="D91" i="39"/>
  <c r="F92" i="39"/>
  <c r="B94" i="39"/>
  <c r="D95" i="39"/>
  <c r="F96" i="39"/>
  <c r="B98" i="39"/>
  <c r="D99" i="39"/>
  <c r="G100" i="39"/>
  <c r="C95" i="39"/>
  <c r="F91" i="39"/>
  <c r="B93" i="39"/>
  <c r="D94" i="39"/>
  <c r="F95" i="39"/>
  <c r="B97" i="39"/>
  <c r="D98" i="39"/>
  <c r="F99" i="39"/>
  <c r="B92" i="39"/>
  <c r="D93" i="39"/>
  <c r="F94" i="39"/>
  <c r="B96" i="39"/>
  <c r="D97" i="39"/>
  <c r="F98" i="39"/>
  <c r="B100" i="39"/>
  <c r="B85" i="39"/>
  <c r="D86" i="39"/>
  <c r="C81" i="39"/>
  <c r="F84" i="39"/>
  <c r="B82" i="39"/>
  <c r="B86" i="39"/>
  <c r="D83" i="39"/>
  <c r="F77" i="39"/>
  <c r="F85" i="39"/>
  <c r="B83" i="39"/>
  <c r="F79" i="39"/>
  <c r="G64" i="39"/>
  <c r="C66" i="39"/>
  <c r="E67" i="39"/>
  <c r="G68" i="39"/>
  <c r="F71" i="39"/>
  <c r="D65" i="39"/>
  <c r="F66" i="39"/>
  <c r="B68" i="39"/>
  <c r="D69" i="39"/>
  <c r="D72" i="39"/>
  <c r="F65" i="39"/>
  <c r="B67" i="39"/>
  <c r="D68" i="39"/>
  <c r="D70" i="39"/>
  <c r="D63" i="39"/>
  <c r="D71" i="39"/>
  <c r="F72" i="39"/>
  <c r="C38" i="39"/>
  <c r="M21" i="39"/>
  <c r="R19" i="39"/>
  <c r="M20" i="39"/>
  <c r="R21" i="39"/>
  <c r="R25" i="39"/>
  <c r="Q11" i="39"/>
  <c r="P13" i="39"/>
  <c r="L12" i="39"/>
  <c r="O11" i="39"/>
  <c r="L11" i="39"/>
  <c r="R11" i="39"/>
  <c r="Q13" i="39"/>
  <c r="L13" i="39"/>
  <c r="P12" i="39"/>
  <c r="Q12" i="39"/>
  <c r="M4" i="39"/>
  <c r="P4" i="39"/>
  <c r="P35" i="39"/>
  <c r="P27" i="39"/>
  <c r="C14" i="39"/>
  <c r="C26" i="39"/>
  <c r="P11" i="39"/>
  <c r="D81" i="39"/>
  <c r="F80" i="39"/>
  <c r="B80" i="39"/>
  <c r="E79" i="39"/>
  <c r="G81" i="39"/>
  <c r="C71" i="39"/>
  <c r="C63" i="39"/>
  <c r="E64" i="39"/>
  <c r="F63" i="39"/>
  <c r="B64" i="39"/>
  <c r="F70" i="39"/>
  <c r="F69" i="39"/>
  <c r="B70" i="39"/>
  <c r="B79" i="39"/>
  <c r="D80" i="39"/>
  <c r="F78" i="39"/>
  <c r="M26" i="39"/>
  <c r="P26" i="39"/>
  <c r="R26" i="39"/>
  <c r="M25" i="39"/>
  <c r="P25" i="39"/>
  <c r="M24" i="39"/>
  <c r="P24" i="39"/>
  <c r="R24" i="39"/>
  <c r="M23" i="39"/>
  <c r="P23" i="39"/>
  <c r="R23" i="39"/>
  <c r="L18" i="39"/>
  <c r="P18" i="39"/>
  <c r="Q18" i="39"/>
  <c r="P17" i="39"/>
  <c r="Q17" i="39"/>
  <c r="L17" i="39"/>
  <c r="Q16" i="39"/>
  <c r="P16" i="39"/>
  <c r="L16" i="39"/>
  <c r="Q15" i="39"/>
  <c r="P15" i="39"/>
  <c r="L15" i="39"/>
  <c r="P14" i="39"/>
  <c r="Q14" i="39"/>
  <c r="L14" i="39"/>
  <c r="P10" i="39"/>
  <c r="R10" i="39"/>
  <c r="M10" i="39"/>
  <c r="R9" i="39"/>
  <c r="P9" i="39"/>
  <c r="M9" i="39"/>
  <c r="P8" i="39"/>
  <c r="M8" i="39"/>
  <c r="R8" i="39"/>
  <c r="R7" i="39"/>
  <c r="M7" i="39"/>
  <c r="P7" i="39"/>
  <c r="M6" i="39"/>
  <c r="P6" i="39"/>
  <c r="R6" i="39"/>
  <c r="P5" i="39"/>
  <c r="R5" i="39"/>
  <c r="M5" i="39"/>
  <c r="L20" i="39"/>
  <c r="L21" i="39"/>
  <c r="L22" i="39"/>
  <c r="L23" i="39"/>
  <c r="L24" i="39"/>
  <c r="L25" i="39"/>
  <c r="L26" i="39"/>
  <c r="O20" i="39"/>
  <c r="O21" i="39"/>
  <c r="O22" i="39"/>
  <c r="O23" i="39"/>
  <c r="O24" i="39"/>
  <c r="O25" i="39"/>
  <c r="O26" i="39"/>
  <c r="M19" i="39"/>
  <c r="M12" i="39"/>
  <c r="M13" i="39"/>
  <c r="M14" i="39"/>
  <c r="M15" i="39"/>
  <c r="M16" i="39"/>
  <c r="M17" i="39"/>
  <c r="M18" i="39"/>
  <c r="O12" i="39"/>
  <c r="O13" i="39"/>
  <c r="O14" i="39"/>
  <c r="O15" i="39"/>
  <c r="O16" i="39"/>
  <c r="O17" i="39"/>
  <c r="O18" i="39"/>
  <c r="L4" i="39"/>
  <c r="L5" i="39"/>
  <c r="L6" i="39"/>
  <c r="L7" i="39"/>
  <c r="L8" i="39"/>
  <c r="L9" i="39"/>
  <c r="L10" i="39"/>
  <c r="O4" i="39"/>
  <c r="O5" i="39"/>
  <c r="O6" i="39"/>
  <c r="O7" i="39"/>
  <c r="O8" i="39"/>
  <c r="O9" i="39"/>
  <c r="O10" i="39"/>
  <c r="O37" i="38"/>
  <c r="P35" i="38"/>
  <c r="O35" i="38"/>
  <c r="N35" i="38"/>
  <c r="M35" i="38"/>
  <c r="L35" i="38"/>
  <c r="K35" i="38"/>
  <c r="J35" i="38"/>
  <c r="I35" i="38"/>
  <c r="H35" i="38"/>
  <c r="G35" i="38"/>
  <c r="P34" i="38"/>
  <c r="O34" i="38"/>
  <c r="N34" i="38"/>
  <c r="M34" i="38"/>
  <c r="L34" i="38"/>
  <c r="K34" i="38"/>
  <c r="J34" i="38"/>
  <c r="I34" i="38"/>
  <c r="H34" i="38"/>
  <c r="G34" i="38"/>
  <c r="P33" i="38"/>
  <c r="O33" i="38"/>
  <c r="N33" i="38"/>
  <c r="M33" i="38"/>
  <c r="L33" i="38"/>
  <c r="K33" i="38"/>
  <c r="J33" i="38"/>
  <c r="I33" i="38"/>
  <c r="H33" i="38"/>
  <c r="G33" i="38"/>
  <c r="P32" i="38"/>
  <c r="O32" i="38"/>
  <c r="N32" i="38"/>
  <c r="M32" i="38"/>
  <c r="L32" i="38"/>
  <c r="K32" i="38"/>
  <c r="J32" i="38"/>
  <c r="I32" i="38"/>
  <c r="H32" i="38"/>
  <c r="G32" i="38"/>
  <c r="P31" i="38"/>
  <c r="O31" i="38"/>
  <c r="N31" i="38"/>
  <c r="M31" i="38"/>
  <c r="L31" i="38"/>
  <c r="K31" i="38"/>
  <c r="J31" i="38"/>
  <c r="I31" i="38"/>
  <c r="H31" i="38"/>
  <c r="G31" i="38"/>
  <c r="P30" i="38"/>
  <c r="O30" i="38"/>
  <c r="N30" i="38"/>
  <c r="M30" i="38"/>
  <c r="L30" i="38"/>
  <c r="K30" i="38"/>
  <c r="J30" i="38"/>
  <c r="I30" i="38"/>
  <c r="H30" i="38"/>
  <c r="G30" i="38"/>
  <c r="O24" i="38"/>
  <c r="P22" i="38"/>
  <c r="O22" i="38"/>
  <c r="N22" i="38"/>
  <c r="M22" i="38"/>
  <c r="L22" i="38"/>
  <c r="K22" i="38"/>
  <c r="J22" i="38"/>
  <c r="I22" i="38"/>
  <c r="H22" i="38"/>
  <c r="G22" i="38"/>
  <c r="P21" i="38"/>
  <c r="O21" i="38"/>
  <c r="N21" i="38"/>
  <c r="M21" i="38"/>
  <c r="L21" i="38"/>
  <c r="K21" i="38"/>
  <c r="J21" i="38"/>
  <c r="I21" i="38"/>
  <c r="H21" i="38"/>
  <c r="G21" i="38"/>
  <c r="P20" i="38"/>
  <c r="O20" i="38"/>
  <c r="N20" i="38"/>
  <c r="M20" i="38"/>
  <c r="L20" i="38"/>
  <c r="K20" i="38"/>
  <c r="J20" i="38"/>
  <c r="I20" i="38"/>
  <c r="H20" i="38"/>
  <c r="G20" i="38"/>
  <c r="P19" i="38"/>
  <c r="O19" i="38"/>
  <c r="N19" i="38"/>
  <c r="M19" i="38"/>
  <c r="L19" i="38"/>
  <c r="K19" i="38"/>
  <c r="J19" i="38"/>
  <c r="I19" i="38"/>
  <c r="H19" i="38"/>
  <c r="G19" i="38"/>
  <c r="P18" i="38"/>
  <c r="O18" i="38"/>
  <c r="N18" i="38"/>
  <c r="M18" i="38"/>
  <c r="L18" i="38"/>
  <c r="K18" i="38"/>
  <c r="J18" i="38"/>
  <c r="I18" i="38"/>
  <c r="H18" i="38"/>
  <c r="G18" i="38"/>
  <c r="P17" i="38"/>
  <c r="O17" i="38"/>
  <c r="N17" i="38"/>
  <c r="M17" i="38"/>
  <c r="L17" i="38"/>
  <c r="K17" i="38"/>
  <c r="J17" i="38"/>
  <c r="I17" i="38"/>
  <c r="H17" i="38"/>
  <c r="G17" i="38"/>
  <c r="O12" i="38"/>
  <c r="P10" i="38"/>
  <c r="O10" i="38"/>
  <c r="N10" i="38"/>
  <c r="M10" i="38"/>
  <c r="L10" i="38"/>
  <c r="K10" i="38"/>
  <c r="J10" i="38"/>
  <c r="I10" i="38"/>
  <c r="H10" i="38"/>
  <c r="G10" i="38"/>
  <c r="P9" i="38"/>
  <c r="O9" i="38"/>
  <c r="N9" i="38"/>
  <c r="M9" i="38"/>
  <c r="L9" i="38"/>
  <c r="K9" i="38"/>
  <c r="J9" i="38"/>
  <c r="I9" i="38"/>
  <c r="H9" i="38"/>
  <c r="G9" i="38"/>
  <c r="P8" i="38"/>
  <c r="O8" i="38"/>
  <c r="N8" i="38"/>
  <c r="M8" i="38"/>
  <c r="L8" i="38"/>
  <c r="K8" i="38"/>
  <c r="J8" i="38"/>
  <c r="I8" i="38"/>
  <c r="H8" i="38"/>
  <c r="G8" i="38"/>
  <c r="P7" i="38"/>
  <c r="O7" i="38"/>
  <c r="N7" i="38"/>
  <c r="M7" i="38"/>
  <c r="L7" i="38"/>
  <c r="K7" i="38"/>
  <c r="J7" i="38"/>
  <c r="I7" i="38"/>
  <c r="H7" i="38"/>
  <c r="G7" i="38"/>
  <c r="P6" i="38"/>
  <c r="O6" i="38"/>
  <c r="N6" i="38"/>
  <c r="M6" i="38"/>
  <c r="L6" i="38"/>
  <c r="K6" i="38"/>
  <c r="J6" i="38"/>
  <c r="I6" i="38"/>
  <c r="H6" i="38"/>
  <c r="G6" i="38"/>
  <c r="O5" i="38"/>
  <c r="N5" i="38"/>
  <c r="L5" i="38"/>
  <c r="M5" i="38"/>
  <c r="P5" i="38"/>
  <c r="K5" i="38"/>
  <c r="J5" i="38"/>
  <c r="I5" i="38"/>
  <c r="H5" i="38"/>
  <c r="H26" i="37"/>
  <c r="H38" i="37"/>
  <c r="H14" i="37"/>
  <c r="E7" i="40"/>
  <c r="G7" i="40" s="1"/>
  <c r="H36" i="37"/>
  <c r="G36" i="37"/>
  <c r="F36" i="37"/>
  <c r="N26" i="39" s="1"/>
  <c r="H35" i="37"/>
  <c r="G35" i="37"/>
  <c r="F35" i="37"/>
  <c r="N25" i="39" s="1"/>
  <c r="H34" i="37"/>
  <c r="G34" i="37"/>
  <c r="F34" i="37"/>
  <c r="N24" i="39" s="1"/>
  <c r="H33" i="37"/>
  <c r="G33" i="37"/>
  <c r="F33" i="37"/>
  <c r="N23" i="39" s="1"/>
  <c r="H32" i="37"/>
  <c r="G32" i="37"/>
  <c r="F32" i="37"/>
  <c r="N22" i="39" s="1"/>
  <c r="H31" i="37"/>
  <c r="G31" i="37"/>
  <c r="F31" i="37"/>
  <c r="N21" i="39" s="1"/>
  <c r="H30" i="37"/>
  <c r="G30" i="37"/>
  <c r="F30" i="37"/>
  <c r="N20" i="39" s="1"/>
  <c r="H29" i="37"/>
  <c r="G29" i="37"/>
  <c r="F29" i="37"/>
  <c r="N19" i="39" s="1"/>
  <c r="H24" i="37"/>
  <c r="G24" i="37"/>
  <c r="F24" i="37"/>
  <c r="N18" i="39" s="1"/>
  <c r="H23" i="37"/>
  <c r="G23" i="37"/>
  <c r="F23" i="37"/>
  <c r="N17" i="39" s="1"/>
  <c r="H22" i="37"/>
  <c r="G22" i="37"/>
  <c r="F22" i="37"/>
  <c r="N16" i="39" s="1"/>
  <c r="H21" i="37"/>
  <c r="G21" i="37"/>
  <c r="F21" i="37"/>
  <c r="N15" i="39" s="1"/>
  <c r="H20" i="37"/>
  <c r="G20" i="37"/>
  <c r="F20" i="37"/>
  <c r="N14" i="39" s="1"/>
  <c r="H19" i="37"/>
  <c r="G19" i="37"/>
  <c r="F19" i="37"/>
  <c r="N13" i="39" s="1"/>
  <c r="H18" i="37"/>
  <c r="G18" i="37"/>
  <c r="F18" i="37"/>
  <c r="N12" i="39" s="1"/>
  <c r="H17" i="37"/>
  <c r="G17" i="37"/>
  <c r="F17" i="37"/>
  <c r="N11" i="39" s="1"/>
  <c r="F12" i="37"/>
  <c r="N10" i="39" s="1"/>
  <c r="F11" i="37"/>
  <c r="N9" i="39" s="1"/>
  <c r="F10" i="37"/>
  <c r="N8" i="39" s="1"/>
  <c r="F9" i="37"/>
  <c r="N7" i="39" s="1"/>
  <c r="F8" i="37"/>
  <c r="N6" i="39" s="1"/>
  <c r="F7" i="37"/>
  <c r="N5" i="39" s="1"/>
  <c r="F6" i="37"/>
  <c r="N4" i="39" s="1"/>
  <c r="H12" i="37"/>
  <c r="G12" i="37"/>
  <c r="H11" i="37"/>
  <c r="G11" i="37"/>
  <c r="H10" i="37"/>
  <c r="G10" i="37"/>
  <c r="H9" i="37"/>
  <c r="G9" i="37"/>
  <c r="H8" i="37"/>
  <c r="G8" i="37"/>
  <c r="H7" i="37"/>
  <c r="G7" i="37"/>
  <c r="H6" i="37"/>
  <c r="G6" i="37"/>
  <c r="G5" i="37"/>
  <c r="H5" i="37"/>
  <c r="K53" i="32"/>
  <c r="G51" i="39" s="1"/>
  <c r="J53" i="32"/>
  <c r="F51" i="39" s="1"/>
  <c r="H53" i="32"/>
  <c r="E51" i="39" s="1"/>
  <c r="G53" i="32"/>
  <c r="D51" i="39" s="1"/>
  <c r="H52" i="32"/>
  <c r="E50" i="39" s="1"/>
  <c r="G52" i="32"/>
  <c r="D50" i="39" s="1"/>
  <c r="K51" i="32"/>
  <c r="G49" i="39" s="1"/>
  <c r="J51" i="32"/>
  <c r="F49" i="39" s="1"/>
  <c r="H51" i="32"/>
  <c r="E49" i="39" s="1"/>
  <c r="G51" i="32"/>
  <c r="D49" i="39" s="1"/>
  <c r="K50" i="32"/>
  <c r="G48" i="39" s="1"/>
  <c r="J50" i="32"/>
  <c r="F48" i="39" s="1"/>
  <c r="H50" i="32"/>
  <c r="E48" i="39" s="1"/>
  <c r="G50" i="32"/>
  <c r="D48" i="39" s="1"/>
  <c r="K38" i="32"/>
  <c r="G39" i="39" s="1"/>
  <c r="J38" i="32"/>
  <c r="F39" i="39" s="1"/>
  <c r="H38" i="32"/>
  <c r="E39" i="39" s="1"/>
  <c r="G38" i="32"/>
  <c r="D39" i="39" s="1"/>
  <c r="H37" i="32"/>
  <c r="E38" i="39" s="1"/>
  <c r="G37" i="32"/>
  <c r="D38" i="39" s="1"/>
  <c r="K36" i="32"/>
  <c r="G37" i="39" s="1"/>
  <c r="J36" i="32"/>
  <c r="F37" i="39" s="1"/>
  <c r="H36" i="32"/>
  <c r="E37" i="39" s="1"/>
  <c r="G36" i="32"/>
  <c r="D37" i="39" s="1"/>
  <c r="K35" i="32"/>
  <c r="G36" i="39" s="1"/>
  <c r="J35" i="32"/>
  <c r="F36" i="39" s="1"/>
  <c r="H35" i="32"/>
  <c r="E36" i="39" s="1"/>
  <c r="G35" i="32"/>
  <c r="D36" i="39" s="1"/>
  <c r="K23" i="32"/>
  <c r="G27" i="39" s="1"/>
  <c r="J23" i="32"/>
  <c r="F27" i="39" s="1"/>
  <c r="H23" i="32"/>
  <c r="E27" i="39" s="1"/>
  <c r="G23" i="32"/>
  <c r="D27" i="39" s="1"/>
  <c r="H22" i="32"/>
  <c r="E26" i="39" s="1"/>
  <c r="G22" i="32"/>
  <c r="D26" i="39" s="1"/>
  <c r="K21" i="32"/>
  <c r="G25" i="39" s="1"/>
  <c r="J21" i="32"/>
  <c r="F25" i="39" s="1"/>
  <c r="H21" i="32"/>
  <c r="E25" i="39" s="1"/>
  <c r="G21" i="32"/>
  <c r="D25" i="39" s="1"/>
  <c r="K20" i="32"/>
  <c r="G24" i="39" s="1"/>
  <c r="J20" i="32"/>
  <c r="F24" i="39" s="1"/>
  <c r="H20" i="32"/>
  <c r="E24" i="39" s="1"/>
  <c r="G20" i="32"/>
  <c r="D24" i="39" s="1"/>
  <c r="G5" i="32"/>
  <c r="D12" i="39" s="1"/>
  <c r="H5" i="32"/>
  <c r="E12" i="39" s="1"/>
  <c r="G6" i="32"/>
  <c r="D13" i="39" s="1"/>
  <c r="H6" i="32"/>
  <c r="E13" i="39" s="1"/>
  <c r="G7" i="32"/>
  <c r="D14" i="39" s="1"/>
  <c r="H7" i="32"/>
  <c r="E14" i="39" s="1"/>
  <c r="G8" i="32"/>
  <c r="D15" i="39" s="1"/>
  <c r="H8" i="32"/>
  <c r="E15" i="39" s="1"/>
  <c r="K8" i="32"/>
  <c r="G15" i="39" s="1"/>
  <c r="J8" i="32"/>
  <c r="F15" i="39" s="1"/>
  <c r="K6" i="32"/>
  <c r="G13" i="39" s="1"/>
  <c r="J6" i="32"/>
  <c r="F13" i="39" s="1"/>
  <c r="K5" i="32"/>
  <c r="G12" i="39" s="1"/>
  <c r="J5" i="32"/>
  <c r="F12" i="39" s="1"/>
  <c r="O39" i="38" l="1"/>
  <c r="H40" i="37"/>
  <c r="E6" i="40" s="1"/>
  <c r="G6" i="40" s="1"/>
  <c r="E5" i="40" l="1"/>
  <c r="G5" i="40" s="1"/>
</calcChain>
</file>

<file path=xl/sharedStrings.xml><?xml version="1.0" encoding="utf-8"?>
<sst xmlns="http://schemas.openxmlformats.org/spreadsheetml/2006/main" count="494" uniqueCount="153">
  <si>
    <t>連絡先</t>
    <rPh sb="0" eb="3">
      <t>レンラクサキ</t>
    </rPh>
    <phoneticPr fontId="2"/>
  </si>
  <si>
    <t>メールアドレス</t>
    <phoneticPr fontId="2"/>
  </si>
  <si>
    <t>氏名</t>
    <rPh sb="0" eb="2">
      <t>シメイ</t>
    </rPh>
    <phoneticPr fontId="2"/>
  </si>
  <si>
    <t>電話番号</t>
    <rPh sb="0" eb="4">
      <t>デンワバンゴウ</t>
    </rPh>
    <phoneticPr fontId="2"/>
  </si>
  <si>
    <t>チーム</t>
    <phoneticPr fontId="2"/>
  </si>
  <si>
    <t>学年</t>
  </si>
  <si>
    <t>種目</t>
    <rPh sb="0" eb="2">
      <t>シュモク</t>
    </rPh>
    <phoneticPr fontId="2"/>
  </si>
  <si>
    <t>団体チーム名</t>
    <rPh sb="0" eb="2">
      <t>ダンタイ</t>
    </rPh>
    <rPh sb="5" eb="6">
      <t>メイ</t>
    </rPh>
    <phoneticPr fontId="2"/>
  </si>
  <si>
    <t>派遣日</t>
    <rPh sb="0" eb="3">
      <t>ハケンビ</t>
    </rPh>
    <phoneticPr fontId="2"/>
  </si>
  <si>
    <t>審判資格</t>
    <rPh sb="0" eb="2">
      <t>シンパン</t>
    </rPh>
    <rPh sb="2" eb="4">
      <t>シカク</t>
    </rPh>
    <phoneticPr fontId="2"/>
  </si>
  <si>
    <t>人</t>
    <rPh sb="0" eb="1">
      <t>ニン</t>
    </rPh>
    <phoneticPr fontId="2"/>
  </si>
  <si>
    <t>クラブ名</t>
    <rPh sb="3" eb="4">
      <t>メイ</t>
    </rPh>
    <phoneticPr fontId="8"/>
  </si>
  <si>
    <t>代表者</t>
    <rPh sb="0" eb="3">
      <t>ダイヒョウシャ</t>
    </rPh>
    <phoneticPr fontId="8"/>
  </si>
  <si>
    <t>大会中に
連絡のつく携帯番号</t>
    <rPh sb="0" eb="2">
      <t>タイカイ</t>
    </rPh>
    <rPh sb="2" eb="3">
      <t>チュウ</t>
    </rPh>
    <rPh sb="5" eb="7">
      <t>レンラク</t>
    </rPh>
    <rPh sb="10" eb="12">
      <t>ケイタイ</t>
    </rPh>
    <rPh sb="12" eb="14">
      <t>バンゴウ</t>
    </rPh>
    <phoneticPr fontId="8"/>
  </si>
  <si>
    <t>メールアドレス</t>
  </si>
  <si>
    <t>選手名</t>
    <rPh sb="0" eb="3">
      <t>センシュメイ</t>
    </rPh>
    <phoneticPr fontId="2"/>
  </si>
  <si>
    <t>住所</t>
    <rPh sb="0" eb="2">
      <t>ジュウショ</t>
    </rPh>
    <phoneticPr fontId="8"/>
  </si>
  <si>
    <t>郵便番号</t>
    <rPh sb="0" eb="4">
      <t>ユウビンバンゴウ</t>
    </rPh>
    <phoneticPr fontId="2"/>
  </si>
  <si>
    <t>色つきのセルに入力して下さい</t>
    <rPh sb="0" eb="1">
      <t>イロ</t>
    </rPh>
    <rPh sb="7" eb="9">
      <t>ニュウリョク</t>
    </rPh>
    <rPh sb="11" eb="12">
      <t>クダ</t>
    </rPh>
    <phoneticPr fontId="8"/>
  </si>
  <si>
    <t>携帯番号</t>
    <rPh sb="0" eb="4">
      <t>ケイタイバンゴウ</t>
    </rPh>
    <phoneticPr fontId="8"/>
  </si>
  <si>
    <t>メールアドレス</t>
    <phoneticPr fontId="8"/>
  </si>
  <si>
    <t>補</t>
    <rPh sb="0" eb="1">
      <t>ホ</t>
    </rPh>
    <phoneticPr fontId="2"/>
  </si>
  <si>
    <t>ふりがな</t>
    <phoneticPr fontId="8"/>
  </si>
  <si>
    <r>
      <rPr>
        <sz val="11"/>
        <color rgb="FFFF0000"/>
        <rFont val="UD デジタル 教科書体 NP-B"/>
        <family val="1"/>
        <charset val="128"/>
      </rPr>
      <t>PC</t>
    </r>
    <r>
      <rPr>
        <sz val="11"/>
        <color theme="1"/>
        <rFont val="UD デジタル 教科書体 NP-B"/>
        <family val="1"/>
        <charset val="128"/>
      </rPr>
      <t>メールアドレス</t>
    </r>
    <r>
      <rPr>
        <sz val="10"/>
        <color theme="1"/>
        <rFont val="UD デジタル 教科書体 NP-B"/>
        <family val="1"/>
        <charset val="128"/>
      </rPr>
      <t xml:space="preserve">
</t>
    </r>
    <r>
      <rPr>
        <sz val="9"/>
        <color theme="1"/>
        <rFont val="UD デジタル 教科書体 NP-B"/>
        <family val="1"/>
        <charset val="128"/>
      </rPr>
      <t>大会の詳細などをご連絡します</t>
    </r>
    <rPh sb="10" eb="12">
      <t>タイカイ</t>
    </rPh>
    <rPh sb="13" eb="15">
      <t>ショウサイ</t>
    </rPh>
    <rPh sb="19" eb="21">
      <t>レンラク</t>
    </rPh>
    <phoneticPr fontId="2"/>
  </si>
  <si>
    <t>小5</t>
    <rPh sb="0" eb="1">
      <t>ショウ</t>
    </rPh>
    <phoneticPr fontId="2"/>
  </si>
  <si>
    <t>小6</t>
    <rPh sb="0" eb="1">
      <t>ショウ</t>
    </rPh>
    <phoneticPr fontId="2"/>
  </si>
  <si>
    <t>中1</t>
    <rPh sb="0" eb="1">
      <t>チュウ</t>
    </rPh>
    <phoneticPr fontId="2"/>
  </si>
  <si>
    <t>中2</t>
    <rPh sb="0" eb="1">
      <t>チュウ</t>
    </rPh>
    <phoneticPr fontId="2"/>
  </si>
  <si>
    <t>中3</t>
    <rPh sb="0" eb="1">
      <t>チュウ</t>
    </rPh>
    <phoneticPr fontId="2"/>
  </si>
  <si>
    <t>高1</t>
    <rPh sb="0" eb="1">
      <t>コウ</t>
    </rPh>
    <phoneticPr fontId="2"/>
  </si>
  <si>
    <t>高2</t>
    <rPh sb="0" eb="1">
      <t>コウ</t>
    </rPh>
    <phoneticPr fontId="2"/>
  </si>
  <si>
    <t>高3</t>
    <rPh sb="0" eb="1">
      <t>コウ</t>
    </rPh>
    <phoneticPr fontId="2"/>
  </si>
  <si>
    <t>大1</t>
    <rPh sb="0" eb="1">
      <t>ダイ</t>
    </rPh>
    <phoneticPr fontId="2"/>
  </si>
  <si>
    <t>大2</t>
    <rPh sb="0" eb="1">
      <t>ダイ</t>
    </rPh>
    <phoneticPr fontId="2"/>
  </si>
  <si>
    <t>大3</t>
    <rPh sb="0" eb="1">
      <t>ダイ</t>
    </rPh>
    <phoneticPr fontId="2"/>
  </si>
  <si>
    <t>大4</t>
    <rPh sb="0" eb="1">
      <t>ダイ</t>
    </rPh>
    <phoneticPr fontId="2"/>
  </si>
  <si>
    <t>小1</t>
    <rPh sb="0" eb="1">
      <t>ショウ</t>
    </rPh>
    <phoneticPr fontId="2"/>
  </si>
  <si>
    <t>小2</t>
    <rPh sb="0" eb="1">
      <t>ショウ</t>
    </rPh>
    <phoneticPr fontId="2"/>
  </si>
  <si>
    <t>小3</t>
    <rPh sb="0" eb="1">
      <t>ショウ</t>
    </rPh>
    <phoneticPr fontId="2"/>
  </si>
  <si>
    <t>小4</t>
    <rPh sb="0" eb="1">
      <t>ショウ</t>
    </rPh>
    <phoneticPr fontId="2"/>
  </si>
  <si>
    <t>両日</t>
    <rPh sb="0" eb="2">
      <t>リョウジツ</t>
    </rPh>
    <phoneticPr fontId="2"/>
  </si>
  <si>
    <t>こちらのデータは
編集しないでください！！</t>
    <rPh sb="9" eb="11">
      <t>ヘンシュウ</t>
    </rPh>
    <phoneticPr fontId="2"/>
  </si>
  <si>
    <t>郵便番号</t>
    <rPh sb="0" eb="4">
      <t>ユウビンバンゴウ</t>
    </rPh>
    <phoneticPr fontId="8"/>
  </si>
  <si>
    <t>≪ジュニア団体　リボン5≫</t>
    <rPh sb="5" eb="7">
      <t>ダンタイ</t>
    </rPh>
    <phoneticPr fontId="2"/>
  </si>
  <si>
    <t>≪シニア団体　ボール5≫</t>
    <rPh sb="4" eb="6">
      <t>ダンタイ</t>
    </rPh>
    <phoneticPr fontId="2"/>
  </si>
  <si>
    <t>チャイルド</t>
  </si>
  <si>
    <t>ジュニア</t>
    <phoneticPr fontId="2"/>
  </si>
  <si>
    <t>シニア</t>
    <phoneticPr fontId="2"/>
  </si>
  <si>
    <t>帯同審判員①</t>
    <phoneticPr fontId="2"/>
  </si>
  <si>
    <t>帯同審判員②</t>
    <phoneticPr fontId="2"/>
  </si>
  <si>
    <t>ID</t>
    <phoneticPr fontId="8"/>
  </si>
  <si>
    <t>学年</t>
    <rPh sb="0" eb="2">
      <t>ガクネン</t>
    </rPh>
    <phoneticPr fontId="8"/>
  </si>
  <si>
    <t>名前</t>
    <rPh sb="0" eb="2">
      <t>ナマエ</t>
    </rPh>
    <phoneticPr fontId="8"/>
  </si>
  <si>
    <t>出場者名簿</t>
    <rPh sb="0" eb="3">
      <t>シュツジョウシャ</t>
    </rPh>
    <rPh sb="3" eb="5">
      <t>メイボ</t>
    </rPh>
    <phoneticPr fontId="8"/>
  </si>
  <si>
    <t>属性</t>
    <rPh sb="0" eb="2">
      <t>ゾクセイ</t>
    </rPh>
    <phoneticPr fontId="2"/>
  </si>
  <si>
    <t>≪チャイルド団体　徒手×ロープ≫</t>
    <rPh sb="6" eb="8">
      <t>ダンタイ</t>
    </rPh>
    <phoneticPr fontId="2"/>
  </si>
  <si>
    <t>≪チャイルド団体　徒手≫（連盟ルール）</t>
    <rPh sb="6" eb="8">
      <t>ダンタイ</t>
    </rPh>
    <phoneticPr fontId="2"/>
  </si>
  <si>
    <t>徒手</t>
    <rPh sb="0" eb="2">
      <t>トシュ</t>
    </rPh>
    <phoneticPr fontId="2"/>
  </si>
  <si>
    <t>フープ</t>
    <phoneticPr fontId="2"/>
  </si>
  <si>
    <t>ボール</t>
    <phoneticPr fontId="2"/>
  </si>
  <si>
    <t>クラブ</t>
    <phoneticPr fontId="2"/>
  </si>
  <si>
    <t>リボン</t>
    <phoneticPr fontId="2"/>
  </si>
  <si>
    <t>ID</t>
    <phoneticPr fontId="2"/>
  </si>
  <si>
    <t>≪チャイルド個人≫</t>
    <rPh sb="6" eb="8">
      <t>コジン</t>
    </rPh>
    <phoneticPr fontId="2"/>
  </si>
  <si>
    <t>≪ジュニア個人≫</t>
    <rPh sb="5" eb="7">
      <t>コジン</t>
    </rPh>
    <phoneticPr fontId="2"/>
  </si>
  <si>
    <t>≪シニア個人≫</t>
    <rPh sb="4" eb="6">
      <t>コジン</t>
    </rPh>
    <phoneticPr fontId="2"/>
  </si>
  <si>
    <t>色つきのセルに
入力して下さい</t>
    <rPh sb="0" eb="1">
      <t>イロ</t>
    </rPh>
    <rPh sb="8" eb="10">
      <t>ニュウリョク</t>
    </rPh>
    <rPh sb="12" eb="13">
      <t>クダ</t>
    </rPh>
    <phoneticPr fontId="8"/>
  </si>
  <si>
    <t>IDは「No.3 名簿」のIDを入力</t>
    <rPh sb="16" eb="18">
      <t>ニュウリョク</t>
    </rPh>
    <phoneticPr fontId="2"/>
  </si>
  <si>
    <t>チャイルド</t>
    <phoneticPr fontId="2"/>
  </si>
  <si>
    <t>出場チーム</t>
    <rPh sb="0" eb="2">
      <t>シュツジョウ</t>
    </rPh>
    <phoneticPr fontId="8"/>
  </si>
  <si>
    <t>チーム</t>
    <phoneticPr fontId="8"/>
  </si>
  <si>
    <t>出場人数</t>
    <rPh sb="0" eb="2">
      <t>シュツジョウ</t>
    </rPh>
    <rPh sb="2" eb="4">
      <t>ニンズウ</t>
    </rPh>
    <phoneticPr fontId="2"/>
  </si>
  <si>
    <t>合計出場人数</t>
    <rPh sb="0" eb="2">
      <t>ゴウケイ</t>
    </rPh>
    <rPh sb="2" eb="4">
      <t>シュツジョウ</t>
    </rPh>
    <rPh sb="4" eb="6">
      <t>ニンズウ</t>
    </rPh>
    <phoneticPr fontId="2"/>
  </si>
  <si>
    <t>※補欠の重複、メンバーの重複は×</t>
    <phoneticPr fontId="8"/>
  </si>
  <si>
    <t>演技タイトル</t>
    <phoneticPr fontId="2"/>
  </si>
  <si>
    <t>◯ チャイルド ※８名まで</t>
    <phoneticPr fontId="2"/>
  </si>
  <si>
    <t>◯ ジュニア ※８名まで</t>
    <phoneticPr fontId="2"/>
  </si>
  <si>
    <t>◯ シニア ※８名まで</t>
    <phoneticPr fontId="2"/>
  </si>
  <si>
    <t>演技時間</t>
    <rPh sb="0" eb="2">
      <t>エンギ</t>
    </rPh>
    <rPh sb="2" eb="4">
      <t>ジカン</t>
    </rPh>
    <phoneticPr fontId="2"/>
  </si>
  <si>
    <t>※団体、個人に出場する選手も可能</t>
    <rPh sb="7" eb="9">
      <t>シュツジョウ</t>
    </rPh>
    <rPh sb="11" eb="13">
      <t>センシュ</t>
    </rPh>
    <rPh sb="14" eb="16">
      <t>カノウ</t>
    </rPh>
    <phoneticPr fontId="2"/>
  </si>
  <si>
    <t>国際</t>
    <phoneticPr fontId="2"/>
  </si>
  <si>
    <t>1種(カテゴリーⅠ)</t>
    <phoneticPr fontId="2"/>
  </si>
  <si>
    <t>1種(カテゴリーⅡ)</t>
    <phoneticPr fontId="2"/>
  </si>
  <si>
    <t>1種</t>
    <phoneticPr fontId="2"/>
  </si>
  <si>
    <t>2種</t>
    <phoneticPr fontId="2"/>
  </si>
  <si>
    <t>3種</t>
    <phoneticPr fontId="2"/>
  </si>
  <si>
    <t>参加費合計金額</t>
    <rPh sb="0" eb="3">
      <t>サンカヒ</t>
    </rPh>
    <rPh sb="3" eb="7">
      <t>ゴウケイキンガク</t>
    </rPh>
    <phoneticPr fontId="2"/>
  </si>
  <si>
    <t>派遣日</t>
    <rPh sb="0" eb="3">
      <t>ハケンビ</t>
    </rPh>
    <phoneticPr fontId="1"/>
  </si>
  <si>
    <t>クラブ名</t>
    <rPh sb="3" eb="4">
      <t>メイ</t>
    </rPh>
    <phoneticPr fontId="1"/>
  </si>
  <si>
    <t>氏名</t>
    <rPh sb="0" eb="2">
      <t>シメイ</t>
    </rPh>
    <phoneticPr fontId="1"/>
  </si>
  <si>
    <t>審判資格</t>
    <phoneticPr fontId="1"/>
  </si>
  <si>
    <t>属性</t>
    <phoneticPr fontId="8"/>
  </si>
  <si>
    <t>種目</t>
    <phoneticPr fontId="8"/>
  </si>
  <si>
    <t>名前</t>
    <phoneticPr fontId="8"/>
  </si>
  <si>
    <t>学年</t>
    <phoneticPr fontId="8"/>
  </si>
  <si>
    <t>ジュニア</t>
    <phoneticPr fontId="8"/>
  </si>
  <si>
    <t>チャイルド</t>
    <phoneticPr fontId="8"/>
  </si>
  <si>
    <t>シニア</t>
    <phoneticPr fontId="8"/>
  </si>
  <si>
    <t>No</t>
    <phoneticPr fontId="8"/>
  </si>
  <si>
    <t>大会申込み</t>
    <rPh sb="0" eb="2">
      <t>タイカイ</t>
    </rPh>
    <rPh sb="2" eb="4">
      <t>モウシコ</t>
    </rPh>
    <phoneticPr fontId="8"/>
  </si>
  <si>
    <t>審判員</t>
    <rPh sb="0" eb="3">
      <t>シンパンイン</t>
    </rPh>
    <phoneticPr fontId="8"/>
  </si>
  <si>
    <t>団体</t>
    <rPh sb="0" eb="2">
      <t>ダンタイ</t>
    </rPh>
    <phoneticPr fontId="8"/>
  </si>
  <si>
    <t>徒手×ロープ</t>
    <phoneticPr fontId="8"/>
  </si>
  <si>
    <t>徒手</t>
    <phoneticPr fontId="8"/>
  </si>
  <si>
    <t>リボン5</t>
    <phoneticPr fontId="8"/>
  </si>
  <si>
    <t>ボール5</t>
    <phoneticPr fontId="8"/>
  </si>
  <si>
    <t>エキシビジョン</t>
    <phoneticPr fontId="8"/>
  </si>
  <si>
    <t>団体チーム名</t>
    <phoneticPr fontId="8"/>
  </si>
  <si>
    <t>カテゴリー・種目</t>
    <rPh sb="6" eb="8">
      <t>シュモク</t>
    </rPh>
    <phoneticPr fontId="8"/>
  </si>
  <si>
    <t>選手名</t>
    <rPh sb="0" eb="3">
      <t>センシュメイ</t>
    </rPh>
    <phoneticPr fontId="8"/>
  </si>
  <si>
    <t>エキシビジョン</t>
  </si>
  <si>
    <t>クラブ名</t>
    <phoneticPr fontId="8"/>
  </si>
  <si>
    <t>演技タイトル</t>
  </si>
  <si>
    <t>※3分以内です</t>
    <phoneticPr fontId="2"/>
  </si>
  <si>
    <t>出場種目数</t>
    <rPh sb="0" eb="2">
      <t>シュツジョウ</t>
    </rPh>
    <rPh sb="2" eb="5">
      <t>シュモクスウ</t>
    </rPh>
    <phoneticPr fontId="2"/>
  </si>
  <si>
    <t>◯ エキシビション　フリー演技</t>
  </si>
  <si>
    <t>≪エキシビション　フリー演技≫</t>
  </si>
  <si>
    <t>その他（午前中であれば可能等）</t>
    <rPh sb="2" eb="3">
      <t>タ</t>
    </rPh>
    <phoneticPr fontId="2"/>
  </si>
  <si>
    <t>その他</t>
    <rPh sb="2" eb="3">
      <t>タ</t>
    </rPh>
    <phoneticPr fontId="8"/>
  </si>
  <si>
    <t>無資格</t>
  </si>
  <si>
    <r>
      <t>第2回 M</t>
    </r>
    <r>
      <rPr>
        <sz val="16"/>
        <color theme="1"/>
        <rFont val="Yu Gothic"/>
        <family val="3"/>
        <charset val="128"/>
        <scheme val="minor"/>
      </rPr>
      <t>’</t>
    </r>
    <r>
      <rPr>
        <sz val="16"/>
        <color theme="1"/>
        <rFont val="UD デジタル 教科書体 NP-B"/>
        <family val="1"/>
        <charset val="128"/>
      </rPr>
      <t>s CUP 新体操競技会 No.4 個人</t>
    </r>
    <rPh sb="24" eb="26">
      <t>コジン</t>
    </rPh>
    <phoneticPr fontId="2"/>
  </si>
  <si>
    <r>
      <t>第2回 M</t>
    </r>
    <r>
      <rPr>
        <sz val="16"/>
        <color theme="1"/>
        <rFont val="Yu Gothic"/>
        <family val="3"/>
        <charset val="128"/>
        <scheme val="minor"/>
      </rPr>
      <t>’</t>
    </r>
    <r>
      <rPr>
        <sz val="16"/>
        <color theme="1"/>
        <rFont val="UD デジタル 教科書体 NP-B"/>
        <family val="1"/>
        <charset val="128"/>
      </rPr>
      <t>s CUP 新体操競技会 No.5 団体</t>
    </r>
    <rPh sb="24" eb="26">
      <t>ダンタイ</t>
    </rPh>
    <phoneticPr fontId="2"/>
  </si>
  <si>
    <r>
      <t>第2回 M</t>
    </r>
    <r>
      <rPr>
        <sz val="18"/>
        <color theme="1"/>
        <rFont val="Yu Gothic"/>
        <family val="3"/>
        <charset val="128"/>
        <scheme val="minor"/>
      </rPr>
      <t>’</t>
    </r>
    <r>
      <rPr>
        <sz val="18"/>
        <color theme="1"/>
        <rFont val="UD デジタル 教科書体 NP-B"/>
        <family val="1"/>
        <charset val="128"/>
      </rPr>
      <t>s CUP 新体操競技会 
No.3 出場者名簿</t>
    </r>
    <rPh sb="25" eb="28">
      <t>シュツジョウシャ</t>
    </rPh>
    <rPh sb="28" eb="30">
      <t>メイボ</t>
    </rPh>
    <phoneticPr fontId="2"/>
  </si>
  <si>
    <r>
      <t>第2回　M</t>
    </r>
    <r>
      <rPr>
        <sz val="18"/>
        <color theme="1"/>
        <rFont val="Yu Gothic"/>
        <family val="3"/>
        <charset val="128"/>
        <scheme val="minor"/>
      </rPr>
      <t>’</t>
    </r>
    <r>
      <rPr>
        <sz val="18"/>
        <color theme="1"/>
        <rFont val="UD デジタル 教科書体 NP-B"/>
        <family val="1"/>
        <charset val="128"/>
      </rPr>
      <t>s CUP 新体操競技会
No.2 帯同審判員申請</t>
    </r>
    <rPh sb="0" eb="1">
      <t>ダイ</t>
    </rPh>
    <rPh sb="2" eb="3">
      <t>カイ</t>
    </rPh>
    <rPh sb="24" eb="26">
      <t>タイドウ</t>
    </rPh>
    <rPh sb="26" eb="29">
      <t>シンパンイン</t>
    </rPh>
    <rPh sb="29" eb="31">
      <t>シンセイ</t>
    </rPh>
    <phoneticPr fontId="2"/>
  </si>
  <si>
    <r>
      <t>第2回　M</t>
    </r>
    <r>
      <rPr>
        <sz val="18"/>
        <color theme="1"/>
        <rFont val="Yu Gothic"/>
        <family val="3"/>
        <charset val="128"/>
        <scheme val="minor"/>
      </rPr>
      <t>’</t>
    </r>
    <r>
      <rPr>
        <sz val="18"/>
        <color theme="1"/>
        <rFont val="UD デジタル 教科書体 NP-B"/>
        <family val="1"/>
        <charset val="128"/>
      </rPr>
      <t>s CUP 新体操競技会
No.1 大会申込書</t>
    </r>
    <rPh sb="0" eb="1">
      <t>ダイ</t>
    </rPh>
    <rPh sb="2" eb="3">
      <t>カイ</t>
    </rPh>
    <rPh sb="24" eb="26">
      <t>タイカイ</t>
    </rPh>
    <rPh sb="26" eb="29">
      <t>モウシコミショ</t>
    </rPh>
    <phoneticPr fontId="2"/>
  </si>
  <si>
    <r>
      <t>第2回 M</t>
    </r>
    <r>
      <rPr>
        <sz val="16"/>
        <color theme="1"/>
        <rFont val="Yu Gothic"/>
        <family val="3"/>
        <charset val="128"/>
        <scheme val="minor"/>
      </rPr>
      <t>’</t>
    </r>
    <r>
      <rPr>
        <sz val="16"/>
        <color theme="1"/>
        <rFont val="UD デジタル 教科書体 NP-B"/>
        <family val="1"/>
        <charset val="128"/>
      </rPr>
      <t>s CUP 新体操競技会 エキシビション</t>
    </r>
    <phoneticPr fontId="2"/>
  </si>
  <si>
    <r>
      <t>第2回　M</t>
    </r>
    <r>
      <rPr>
        <sz val="18"/>
        <color theme="1"/>
        <rFont val="Yu Gothic"/>
        <family val="3"/>
        <charset val="128"/>
        <scheme val="minor"/>
      </rPr>
      <t>’</t>
    </r>
    <r>
      <rPr>
        <sz val="18"/>
        <color theme="1"/>
        <rFont val="UD デジタル 教科書体 NP-B"/>
        <family val="1"/>
        <charset val="128"/>
      </rPr>
      <t>s CUP 新体操競技会
No.7 参加費用</t>
    </r>
    <rPh sb="0" eb="1">
      <t>ダイ</t>
    </rPh>
    <rPh sb="2" eb="3">
      <t>カイ</t>
    </rPh>
    <rPh sb="12" eb="13">
      <t>シン</t>
    </rPh>
    <rPh sb="13" eb="15">
      <t>タイソウ</t>
    </rPh>
    <rPh sb="15" eb="17">
      <t>キョウギ</t>
    </rPh>
    <rPh sb="17" eb="18">
      <t>カイ</t>
    </rPh>
    <rPh sb="24" eb="26">
      <t>サンカ</t>
    </rPh>
    <rPh sb="26" eb="28">
      <t>ヒヨウ</t>
    </rPh>
    <phoneticPr fontId="2"/>
  </si>
  <si>
    <t xml:space="preserve">① 締め切り 令和８年 1２月１日（火） １７：００ </t>
    <phoneticPr fontId="2"/>
  </si>
  <si>
    <t>佐賀市体操協会 会長 渡瀬浩介</t>
    <phoneticPr fontId="2"/>
  </si>
  <si>
    <t>佐賀銀行 水ヶ江支店 普通預金 1753926</t>
    <phoneticPr fontId="2"/>
  </si>
  <si>
    <t>② 振込先</t>
    <phoneticPr fontId="2"/>
  </si>
  <si>
    <t>②</t>
    <phoneticPr fontId="8"/>
  </si>
  <si>
    <t>①</t>
    <phoneticPr fontId="8"/>
  </si>
  <si>
    <t>②</t>
    <phoneticPr fontId="8"/>
  </si>
  <si>
    <t>個人</t>
    <rPh sb="0" eb="2">
      <t>コジン</t>
    </rPh>
    <phoneticPr fontId="2"/>
  </si>
  <si>
    <t>団体</t>
    <rPh sb="0" eb="2">
      <t>ダンタイ</t>
    </rPh>
    <phoneticPr fontId="2"/>
  </si>
  <si>
    <t>エキシビション</t>
    <phoneticPr fontId="2"/>
  </si>
  <si>
    <t>出場回数</t>
    <rPh sb="0" eb="2">
      <t>シュツジョウ</t>
    </rPh>
    <rPh sb="2" eb="4">
      <t>カイスウ</t>
    </rPh>
    <phoneticPr fontId="2"/>
  </si>
  <si>
    <t>①</t>
    <phoneticPr fontId="8"/>
  </si>
  <si>
    <t>◯ チャイルド 徒手×ロープ</t>
    <phoneticPr fontId="8"/>
  </si>
  <si>
    <t>◯ チャイルド 徒手</t>
    <phoneticPr fontId="8"/>
  </si>
  <si>
    <t>◯ シニア　ボール5</t>
    <phoneticPr fontId="8"/>
  </si>
  <si>
    <t>◯ ジュニア　リボン5</t>
    <phoneticPr fontId="8"/>
  </si>
  <si>
    <t>個人競技        　　   1 種目  　　  2,000 円</t>
    <phoneticPr fontId="2"/>
  </si>
  <si>
    <t>団体競技              1 チーム   　  10,000 円</t>
    <phoneticPr fontId="2"/>
  </si>
  <si>
    <t>エキシビション   1演技1 人          1,000 円</t>
    <rPh sb="11" eb="13">
      <t>エンギ</t>
    </rPh>
    <phoneticPr fontId="2"/>
  </si>
  <si>
    <t>←選択</t>
    <rPh sb="1" eb="3">
      <t>センタク</t>
    </rPh>
    <phoneticPr fontId="2"/>
  </si>
  <si>
    <t>帯同審判員の有無</t>
    <rPh sb="0" eb="2">
      <t>タイドウ</t>
    </rPh>
    <rPh sb="2" eb="5">
      <t>シンパンイン</t>
    </rPh>
    <rPh sb="6" eb="8">
      <t>ウム</t>
    </rPh>
    <phoneticPr fontId="2"/>
  </si>
  <si>
    <t>日</t>
    <rPh sb="0" eb="1">
      <t>ニチ</t>
    </rPh>
    <phoneticPr fontId="2"/>
  </si>
  <si>
    <t>審判協力負担金　　　 １日           5,000 円</t>
    <rPh sb="12" eb="13">
      <t>ニチ</t>
    </rPh>
    <rPh sb="30" eb="31">
      <t>エン</t>
    </rPh>
    <phoneticPr fontId="2"/>
  </si>
  <si>
    <t>帯同審判員 あり</t>
    <phoneticPr fontId="2"/>
  </si>
  <si>
    <t>帯同審判員 なし（１日）</t>
    <rPh sb="10" eb="11">
      <t>ニチ</t>
    </rPh>
    <phoneticPr fontId="2"/>
  </si>
  <si>
    <t>帯同審判員 なし（２日）</t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</si>
</sst>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&lt;=999]000;[&lt;=9999]000\-00;000\-0000"/>
    <numFmt numFmtId="177" formatCode="h:mm;@"/>
    <numFmt numFmtId="178" formatCode="m&quot;月&quot;d&quot;日&quot;;@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8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1"/>
      <color rgb="FFFF0000"/>
      <name val="UD デジタル 教科書体 NP-B"/>
      <family val="1"/>
      <charset val="128"/>
    </font>
    <font>
      <sz val="6"/>
      <name val="ＭＳ Ｐゴシック"/>
      <family val="3"/>
      <charset val="128"/>
    </font>
    <font>
      <sz val="22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sz val="9"/>
      <color theme="1"/>
      <name val="UD デジタル 教科書体 NP-B"/>
      <family val="1"/>
      <charset val="128"/>
    </font>
    <font>
      <sz val="8"/>
      <color theme="1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0"/>
      <color rgb="FFFF0000"/>
      <name val="UD デジタル 教科書体 NP-B"/>
      <family val="1"/>
      <charset val="128"/>
    </font>
    <font>
      <sz val="14"/>
      <color theme="1"/>
      <name val="Yu Gothic"/>
      <family val="2"/>
      <scheme val="minor"/>
    </font>
    <font>
      <sz val="22"/>
      <color theme="1"/>
      <name val="Yu Gothic"/>
      <family val="2"/>
      <scheme val="minor"/>
    </font>
    <font>
      <b/>
      <sz val="9"/>
      <color theme="1"/>
      <name val="UD デジタル 教科書体 NP-B"/>
      <family val="1"/>
      <charset val="128"/>
    </font>
    <font>
      <sz val="9"/>
      <color theme="1"/>
      <name val="Yu Gothic"/>
      <family val="3"/>
      <charset val="128"/>
      <scheme val="minor"/>
    </font>
    <font>
      <b/>
      <sz val="11"/>
      <color theme="1"/>
      <name val="UD デジタル 教科書体 NP-B"/>
      <family val="1"/>
      <charset val="128"/>
    </font>
    <font>
      <sz val="18"/>
      <color rgb="FFFF0000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rgb="FF9C5700"/>
      <name val="Yu Gothic"/>
      <family val="2"/>
      <charset val="128"/>
      <scheme val="minor"/>
    </font>
    <font>
      <sz val="11"/>
      <color rgb="FF9C0006"/>
      <name val="Yu Gothic"/>
      <family val="2"/>
      <charset val="128"/>
      <scheme val="minor"/>
    </font>
    <font>
      <b/>
      <sz val="11"/>
      <color rgb="FFFF0000"/>
      <name val="UD デジタル 教科書体 NP-B"/>
      <family val="1"/>
      <charset val="128"/>
    </font>
    <font>
      <u/>
      <sz val="14"/>
      <name val="UD デジタル 教科書体 NP-B"/>
      <family val="1"/>
      <charset val="128"/>
    </font>
    <font>
      <sz val="12"/>
      <color theme="1"/>
      <name val="Yu Gothic"/>
      <family val="2"/>
      <scheme val="minor"/>
    </font>
    <font>
      <b/>
      <sz val="12"/>
      <color theme="1"/>
      <name val="UD デジタル 教科書体 NP-B"/>
      <family val="1"/>
      <charset val="128"/>
    </font>
    <font>
      <b/>
      <sz val="12"/>
      <name val="UD デジタル 教科書体 NP-B"/>
      <family val="1"/>
      <charset val="128"/>
    </font>
    <font>
      <sz val="16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b/>
      <sz val="11"/>
      <color theme="1"/>
      <name val="Segoe UI Symbol"/>
      <family val="1"/>
    </font>
    <font>
      <sz val="11"/>
      <color theme="1"/>
      <name val="Segoe UI Symbol"/>
      <family val="1"/>
    </font>
    <font>
      <sz val="11"/>
      <color theme="1"/>
      <name val="UD Digi Kyokasho NP-B"/>
      <family val="1"/>
      <charset val="128"/>
    </font>
    <font>
      <sz val="11"/>
      <color rgb="FFFF0000"/>
      <name val="Yu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</cellStyleXfs>
  <cellXfs count="189">
    <xf numFmtId="0" fontId="0" fillId="0" borderId="0" xfId="0"/>
    <xf numFmtId="0" fontId="6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56" fontId="0" fillId="0" borderId="0" xfId="0" applyNumberFormat="1"/>
    <xf numFmtId="0" fontId="19" fillId="0" borderId="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0" borderId="15" xfId="0" applyFont="1" applyBorder="1" applyAlignment="1">
      <alignment vertical="center" shrinkToFit="1"/>
    </xf>
    <xf numFmtId="0" fontId="18" fillId="0" borderId="31" xfId="0" applyFont="1" applyBorder="1" applyAlignment="1">
      <alignment vertical="center" shrinkToFit="1"/>
    </xf>
    <xf numFmtId="0" fontId="18" fillId="0" borderId="32" xfId="0" applyFont="1" applyBorder="1" applyAlignment="1">
      <alignment vertical="center" shrinkToFit="1"/>
    </xf>
    <xf numFmtId="0" fontId="11" fillId="0" borderId="32" xfId="0" applyFont="1" applyBorder="1"/>
    <xf numFmtId="0" fontId="6" fillId="0" borderId="3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2" fillId="3" borderId="1" xfId="2" applyFill="1" applyBorder="1" applyAlignment="1"/>
    <xf numFmtId="0" fontId="23" fillId="6" borderId="28" xfId="3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24" fillId="0" borderId="5" xfId="0" applyFont="1" applyBorder="1" applyAlignment="1">
      <alignment vertical="top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vertical="center" shrinkToFi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22" fillId="2" borderId="0" xfId="2" applyFill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56" fontId="0" fillId="0" borderId="0" xfId="0" applyNumberFormat="1" applyAlignment="1">
      <alignment horizontal="center"/>
    </xf>
    <xf numFmtId="0" fontId="4" fillId="0" borderId="35" xfId="0" applyFont="1" applyBorder="1" applyAlignment="1">
      <alignment horizontal="center" vertical="center"/>
    </xf>
    <xf numFmtId="0" fontId="26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8" fontId="6" fillId="0" borderId="28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76" fontId="27" fillId="3" borderId="1" xfId="0" applyNumberFormat="1" applyFont="1" applyFill="1" applyBorder="1" applyAlignment="1">
      <alignment horizontal="center" vertical="center" shrinkToFit="1"/>
    </xf>
    <xf numFmtId="14" fontId="28" fillId="3" borderId="1" xfId="0" applyNumberFormat="1" applyFont="1" applyFill="1" applyBorder="1" applyAlignment="1">
      <alignment horizontal="center" vertical="center" shrinkToFit="1"/>
    </xf>
    <xf numFmtId="0" fontId="28" fillId="3" borderId="1" xfId="0" applyFont="1" applyFill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6" fontId="4" fillId="2" borderId="28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center" vertical="top" wrapText="1"/>
    </xf>
    <xf numFmtId="0" fontId="32" fillId="0" borderId="32" xfId="0" applyFont="1" applyBorder="1" applyAlignment="1">
      <alignment horizontal="center" vertical="center" shrinkToFit="1"/>
    </xf>
    <xf numFmtId="0" fontId="11" fillId="0" borderId="32" xfId="0" applyFont="1" applyBorder="1" applyAlignment="1">
      <alignment vertical="top"/>
    </xf>
    <xf numFmtId="0" fontId="33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0" fillId="0" borderId="32" xfId="0" applyFont="1" applyBorder="1" applyAlignment="1">
      <alignment vertical="top"/>
    </xf>
    <xf numFmtId="0" fontId="19" fillId="2" borderId="0" xfId="0" applyFont="1" applyFill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/>
    </xf>
    <xf numFmtId="0" fontId="19" fillId="2" borderId="5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31" fillId="2" borderId="5" xfId="0" applyFont="1" applyFill="1" applyBorder="1" applyAlignment="1">
      <alignment vertical="center"/>
    </xf>
    <xf numFmtId="0" fontId="19" fillId="2" borderId="0" xfId="0" applyFont="1" applyFill="1"/>
    <xf numFmtId="0" fontId="19" fillId="2" borderId="0" xfId="0" applyFont="1" applyFill="1" applyAlignment="1">
      <alignment wrapText="1"/>
    </xf>
    <xf numFmtId="0" fontId="19" fillId="2" borderId="5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21" fillId="0" borderId="28" xfId="1" applyBorder="1" applyAlignment="1" applyProtection="1">
      <alignment horizontal="center" vertical="center"/>
      <protection locked="0"/>
    </xf>
    <xf numFmtId="0" fontId="34" fillId="0" borderId="0" xfId="0" applyFont="1"/>
    <xf numFmtId="0" fontId="6" fillId="0" borderId="28" xfId="0" applyFont="1" applyBorder="1" applyAlignment="1" applyProtection="1">
      <alignment horizontal="center"/>
      <protection locked="0"/>
    </xf>
    <xf numFmtId="0" fontId="19" fillId="2" borderId="14" xfId="0" applyFont="1" applyFill="1" applyBorder="1" applyAlignment="1" applyProtection="1">
      <alignment horizontal="center" vertical="center"/>
      <protection locked="0"/>
    </xf>
    <xf numFmtId="0" fontId="19" fillId="2" borderId="30" xfId="0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shrinkToFit="1"/>
    </xf>
    <xf numFmtId="0" fontId="10" fillId="0" borderId="25" xfId="0" applyFont="1" applyBorder="1" applyAlignment="1">
      <alignment horizontal="center" shrinkToFit="1"/>
    </xf>
    <xf numFmtId="0" fontId="10" fillId="0" borderId="8" xfId="0" applyFont="1" applyBorder="1" applyAlignment="1">
      <alignment horizontal="center" shrinkToFit="1"/>
    </xf>
    <xf numFmtId="0" fontId="6" fillId="0" borderId="1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3" borderId="3" xfId="2" applyFill="1" applyBorder="1" applyAlignment="1">
      <alignment horizontal="center"/>
    </xf>
    <xf numFmtId="0" fontId="22" fillId="3" borderId="2" xfId="2" applyFill="1" applyBorder="1" applyAlignment="1">
      <alignment horizontal="center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shrinkToFit="1"/>
    </xf>
    <xf numFmtId="0" fontId="10" fillId="0" borderId="33" xfId="0" applyFont="1" applyBorder="1" applyAlignment="1">
      <alignment horizontal="right" vertical="center" shrinkToFit="1"/>
    </xf>
    <xf numFmtId="0" fontId="19" fillId="2" borderId="0" xfId="0" applyFont="1" applyFill="1" applyAlignment="1">
      <alignment horizontal="left" vertical="center" wrapText="1"/>
    </xf>
    <xf numFmtId="0" fontId="19" fillId="2" borderId="5" xfId="0" applyFont="1" applyFill="1" applyBorder="1" applyAlignment="1">
      <alignment horizontal="left" vertical="center" wrapText="1"/>
    </xf>
    <xf numFmtId="20" fontId="6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top" wrapText="1"/>
    </xf>
    <xf numFmtId="177" fontId="6" fillId="0" borderId="3" xfId="0" applyNumberFormat="1" applyFont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shrinkToFit="1"/>
    </xf>
    <xf numFmtId="6" fontId="25" fillId="2" borderId="28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</cellXfs>
  <cellStyles count="4">
    <cellStyle name="どちらでもない" xfId="2" builtinId="28"/>
    <cellStyle name="ハイパーリンク" xfId="1" builtinId="8"/>
    <cellStyle name="悪い" xfId="3" builtinId="27"/>
    <cellStyle name="標準" xfId="0" builtinId="0"/>
  </cellStyles>
  <dxfs count="47"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workbookViewId="0">
      <selection activeCell="E4" sqref="E4"/>
    </sheetView>
  </sheetViews>
  <sheetFormatPr baseColWidth="10" defaultColWidth="8.83203125" defaultRowHeight="17"/>
  <cols>
    <col min="1" max="1" width="2.1640625" customWidth="1"/>
    <col min="2" max="2" width="7.33203125" customWidth="1"/>
    <col min="3" max="3" width="10.83203125" customWidth="1"/>
    <col min="4" max="4" width="14.1640625" customWidth="1"/>
    <col min="5" max="5" width="38.6640625" customWidth="1"/>
    <col min="6" max="6" width="4" customWidth="1"/>
    <col min="7" max="7" width="7.83203125" customWidth="1"/>
    <col min="8" max="8" width="11" customWidth="1"/>
  </cols>
  <sheetData>
    <row r="1" spans="1:8" s="10" customFormat="1" ht="50.5" customHeight="1">
      <c r="A1" s="111" t="s">
        <v>124</v>
      </c>
      <c r="B1" s="111"/>
      <c r="C1" s="111"/>
      <c r="D1" s="111"/>
      <c r="E1" s="111"/>
      <c r="F1" s="30"/>
      <c r="G1" s="30"/>
      <c r="H1" s="30"/>
    </row>
    <row r="2" spans="1:8" ht="27" customHeight="1">
      <c r="B2" s="127"/>
      <c r="C2" s="128"/>
      <c r="D2" s="11" t="s">
        <v>18</v>
      </c>
      <c r="E2" s="11"/>
      <c r="F2" s="11"/>
    </row>
    <row r="3" spans="1:8" ht="4.5" customHeight="1" thickBot="1">
      <c r="D3" s="11"/>
      <c r="E3" s="11"/>
      <c r="F3" s="11"/>
    </row>
    <row r="4" spans="1:8" s="9" customFormat="1" ht="23" thickBot="1">
      <c r="B4" s="119" t="s">
        <v>11</v>
      </c>
      <c r="C4" s="117"/>
      <c r="D4" s="120"/>
      <c r="E4" s="104"/>
    </row>
    <row r="5" spans="1:8" s="9" customFormat="1" ht="23" thickBot="1">
      <c r="B5" s="124" t="s">
        <v>12</v>
      </c>
      <c r="C5" s="125"/>
      <c r="D5" s="126"/>
      <c r="E5" s="104"/>
    </row>
    <row r="6" spans="1:8" s="9" customFormat="1" ht="23" thickBot="1">
      <c r="B6" s="116" t="s">
        <v>42</v>
      </c>
      <c r="C6" s="117"/>
      <c r="D6" s="118"/>
      <c r="E6" s="104"/>
      <c r="F6" s="11"/>
    </row>
    <row r="7" spans="1:8" s="9" customFormat="1" ht="23" thickBot="1">
      <c r="B7" s="116" t="s">
        <v>16</v>
      </c>
      <c r="C7" s="117"/>
      <c r="D7" s="118"/>
      <c r="E7" s="104"/>
    </row>
    <row r="8" spans="1:8" s="9" customFormat="1" ht="23" thickBot="1">
      <c r="B8" s="121" t="s">
        <v>13</v>
      </c>
      <c r="C8" s="122"/>
      <c r="D8" s="123"/>
      <c r="E8" s="104"/>
    </row>
    <row r="9" spans="1:8" s="9" customFormat="1" ht="33" customHeight="1" thickBot="1">
      <c r="B9" s="112" t="s">
        <v>23</v>
      </c>
      <c r="C9" s="113"/>
      <c r="D9" s="114"/>
      <c r="E9" s="105"/>
    </row>
    <row r="10" spans="1:8">
      <c r="B10" s="115"/>
      <c r="C10" s="115"/>
      <c r="D10" s="115"/>
      <c r="E10" s="12"/>
    </row>
    <row r="11" spans="1:8">
      <c r="B11" s="1"/>
      <c r="C11" s="1"/>
      <c r="D11" s="1"/>
      <c r="E11" s="1"/>
      <c r="F11" s="1"/>
      <c r="G11" s="1"/>
      <c r="H11" s="1"/>
    </row>
  </sheetData>
  <mergeCells count="9">
    <mergeCell ref="A1:E1"/>
    <mergeCell ref="B9:D9"/>
    <mergeCell ref="B10:D10"/>
    <mergeCell ref="B6:D6"/>
    <mergeCell ref="B7:D7"/>
    <mergeCell ref="B4:D4"/>
    <mergeCell ref="B8:D8"/>
    <mergeCell ref="B5:D5"/>
    <mergeCell ref="B2:C2"/>
  </mergeCells>
  <phoneticPr fontId="8"/>
  <conditionalFormatting sqref="E4:E9">
    <cfRule type="expression" dxfId="46" priority="1">
      <formula>E4=""</formula>
    </cfRule>
  </conditionalFormatting>
  <pageMargins left="0.7" right="0.7" top="0.75" bottom="0.75" header="0.3" footer="0.3"/>
  <pageSetup paperSize="9" scale="90" orientation="portrait" r:id="rId1"/>
  <colBreaks count="1" manualBreakCount="1">
    <brk id="6" max="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EC2A-4C2F-449A-8A81-4A96051554BD}">
  <dimension ref="A1:P17"/>
  <sheetViews>
    <sheetView tabSelected="1" workbookViewId="0">
      <selection activeCell="H8" sqref="H8"/>
    </sheetView>
  </sheetViews>
  <sheetFormatPr baseColWidth="10" defaultColWidth="8.83203125" defaultRowHeight="17"/>
  <cols>
    <col min="1" max="1" width="2.1640625" customWidth="1"/>
    <col min="2" max="2" width="7.33203125" customWidth="1"/>
    <col min="3" max="3" width="10.83203125" customWidth="1"/>
    <col min="4" max="4" width="14.1640625" customWidth="1"/>
    <col min="5" max="5" width="41.6640625" customWidth="1"/>
    <col min="6" max="6" width="7.1640625" bestFit="1" customWidth="1"/>
    <col min="7" max="7" width="7.83203125" customWidth="1"/>
    <col min="8" max="8" width="11" customWidth="1"/>
    <col min="9" max="9" width="21" style="22" bestFit="1" customWidth="1"/>
    <col min="10" max="10" width="8.83203125" style="22" bestFit="1" customWidth="1"/>
    <col min="11" max="11" width="9.6640625" style="22" bestFit="1" customWidth="1"/>
    <col min="12" max="12" width="33.6640625" style="22" bestFit="1" customWidth="1"/>
    <col min="13" max="13" width="13.1640625" style="22" bestFit="1" customWidth="1"/>
    <col min="14" max="14" width="26.6640625" style="22" bestFit="1" customWidth="1"/>
    <col min="15" max="15" width="6.33203125" style="22" bestFit="1" customWidth="1"/>
    <col min="16" max="16" width="15.6640625" style="22" customWidth="1"/>
  </cols>
  <sheetData>
    <row r="1" spans="1:16" s="10" customFormat="1" ht="50.5" customHeight="1">
      <c r="A1" s="111" t="s">
        <v>123</v>
      </c>
      <c r="B1" s="111"/>
      <c r="C1" s="111"/>
      <c r="D1" s="111"/>
      <c r="E1" s="111"/>
      <c r="F1" s="30"/>
      <c r="G1" s="30"/>
      <c r="H1" s="30"/>
      <c r="I1" s="22"/>
      <c r="J1" s="22"/>
      <c r="K1" s="22"/>
      <c r="L1" s="22"/>
      <c r="M1" s="22"/>
      <c r="N1" s="22"/>
      <c r="O1" s="22"/>
      <c r="P1" s="22"/>
    </row>
    <row r="2" spans="1:16" s="10" customFormat="1" ht="20" customHeight="1" thickBot="1">
      <c r="A2" s="103"/>
      <c r="B2" s="139"/>
      <c r="C2" s="139"/>
      <c r="D2" s="139"/>
      <c r="E2" s="103"/>
      <c r="F2" s="30"/>
      <c r="G2" s="30"/>
      <c r="H2" s="30"/>
      <c r="I2" s="22"/>
      <c r="J2" s="22"/>
      <c r="K2" s="22"/>
      <c r="L2" s="22"/>
      <c r="M2" s="22"/>
      <c r="N2" s="22"/>
      <c r="O2" s="22"/>
      <c r="P2" s="22"/>
    </row>
    <row r="3" spans="1:16" s="10" customFormat="1" ht="25" customHeight="1" thickBot="1">
      <c r="A3" s="103"/>
      <c r="B3" s="140" t="s">
        <v>147</v>
      </c>
      <c r="C3" s="140"/>
      <c r="D3" s="140"/>
      <c r="E3" s="68"/>
      <c r="F3" s="110" t="s">
        <v>146</v>
      </c>
      <c r="G3" s="30"/>
      <c r="H3" s="30"/>
      <c r="I3" s="22"/>
      <c r="J3" s="22"/>
      <c r="K3" s="22"/>
      <c r="L3" s="22"/>
      <c r="M3" s="22"/>
      <c r="N3" s="22"/>
      <c r="O3" s="22"/>
      <c r="P3" s="22"/>
    </row>
    <row r="4" spans="1:16" ht="25" customHeight="1" thickBot="1">
      <c r="B4" s="135" t="s">
        <v>48</v>
      </c>
      <c r="C4" s="135"/>
      <c r="D4" s="135"/>
      <c r="E4" s="12"/>
      <c r="I4" s="23"/>
      <c r="J4" s="23"/>
      <c r="K4" s="23"/>
      <c r="L4" s="23"/>
      <c r="M4" s="23"/>
      <c r="N4" s="23"/>
      <c r="O4" s="23"/>
      <c r="P4" s="23"/>
    </row>
    <row r="5" spans="1:16" ht="18" thickBot="1">
      <c r="B5" s="132" t="s">
        <v>8</v>
      </c>
      <c r="C5" s="133"/>
      <c r="D5" s="133"/>
      <c r="E5" s="68"/>
      <c r="F5" s="106" t="s">
        <v>146</v>
      </c>
    </row>
    <row r="6" spans="1:16" ht="18" thickBot="1">
      <c r="B6" s="134" t="s">
        <v>2</v>
      </c>
      <c r="C6" s="135"/>
      <c r="D6" s="136"/>
      <c r="E6" s="29"/>
    </row>
    <row r="7" spans="1:16" ht="18" thickBot="1">
      <c r="B7" s="137" t="s">
        <v>0</v>
      </c>
      <c r="C7" s="116" t="s">
        <v>3</v>
      </c>
      <c r="D7" s="118"/>
      <c r="E7" s="29"/>
    </row>
    <row r="8" spans="1:16" ht="18" thickBot="1">
      <c r="B8" s="138"/>
      <c r="C8" s="116" t="s">
        <v>1</v>
      </c>
      <c r="D8" s="118"/>
      <c r="E8" s="29"/>
    </row>
    <row r="9" spans="1:16" ht="18" thickBot="1">
      <c r="B9" s="129" t="s">
        <v>9</v>
      </c>
      <c r="C9" s="130"/>
      <c r="D9" s="131"/>
      <c r="E9" s="29"/>
      <c r="F9" s="106" t="s">
        <v>146</v>
      </c>
    </row>
    <row r="10" spans="1:16" ht="18" thickBot="1">
      <c r="B10" s="143" t="s">
        <v>117</v>
      </c>
      <c r="C10" s="144"/>
      <c r="D10" s="145"/>
      <c r="E10" s="29"/>
    </row>
    <row r="11" spans="1:16" ht="25" customHeight="1" thickBot="1">
      <c r="B11" s="115" t="s">
        <v>49</v>
      </c>
      <c r="C11" s="115"/>
      <c r="D11" s="115"/>
      <c r="E11" s="12"/>
    </row>
    <row r="12" spans="1:16" s="22" customFormat="1" ht="18" thickBot="1">
      <c r="A12"/>
      <c r="B12" s="132" t="s">
        <v>8</v>
      </c>
      <c r="C12" s="133"/>
      <c r="D12" s="133"/>
      <c r="E12" s="68"/>
      <c r="F12" s="106" t="s">
        <v>146</v>
      </c>
      <c r="G12"/>
      <c r="H12"/>
    </row>
    <row r="13" spans="1:16" s="22" customFormat="1" ht="18" thickBot="1">
      <c r="A13"/>
      <c r="B13" s="134" t="s">
        <v>2</v>
      </c>
      <c r="C13" s="135"/>
      <c r="D13" s="136"/>
      <c r="E13" s="29"/>
      <c r="F13"/>
      <c r="G13"/>
      <c r="H13"/>
    </row>
    <row r="14" spans="1:16" s="22" customFormat="1" ht="18" thickBot="1">
      <c r="A14"/>
      <c r="B14" s="141" t="s">
        <v>0</v>
      </c>
      <c r="C14" s="116" t="s">
        <v>3</v>
      </c>
      <c r="D14" s="118"/>
      <c r="E14" s="29"/>
      <c r="F14"/>
      <c r="G14"/>
      <c r="H14"/>
    </row>
    <row r="15" spans="1:16" s="22" customFormat="1" ht="18" thickBot="1">
      <c r="A15"/>
      <c r="B15" s="142"/>
      <c r="C15" s="116" t="s">
        <v>1</v>
      </c>
      <c r="D15" s="118"/>
      <c r="E15" s="29"/>
      <c r="F15"/>
      <c r="G15"/>
      <c r="H15"/>
    </row>
    <row r="16" spans="1:16" s="22" customFormat="1" ht="19.5" customHeight="1" thickBot="1">
      <c r="A16"/>
      <c r="B16" s="129" t="s">
        <v>9</v>
      </c>
      <c r="C16" s="130"/>
      <c r="D16" s="131"/>
      <c r="E16" s="29"/>
      <c r="F16" s="106" t="s">
        <v>146</v>
      </c>
      <c r="G16"/>
      <c r="H16"/>
    </row>
    <row r="17" spans="2:5" ht="18" thickBot="1">
      <c r="B17" s="143" t="s">
        <v>117</v>
      </c>
      <c r="C17" s="144"/>
      <c r="D17" s="145"/>
      <c r="E17" s="29"/>
    </row>
  </sheetData>
  <mergeCells count="19">
    <mergeCell ref="B14:B15"/>
    <mergeCell ref="C14:D14"/>
    <mergeCell ref="C15:D15"/>
    <mergeCell ref="B10:D10"/>
    <mergeCell ref="B17:D17"/>
    <mergeCell ref="B16:D16"/>
    <mergeCell ref="B9:D9"/>
    <mergeCell ref="B11:D11"/>
    <mergeCell ref="B12:D12"/>
    <mergeCell ref="B13:D13"/>
    <mergeCell ref="A1:E1"/>
    <mergeCell ref="B7:B8"/>
    <mergeCell ref="C7:D7"/>
    <mergeCell ref="C8:D8"/>
    <mergeCell ref="B4:D4"/>
    <mergeCell ref="B5:D5"/>
    <mergeCell ref="B6:D6"/>
    <mergeCell ref="B2:D2"/>
    <mergeCell ref="B3:D3"/>
  </mergeCells>
  <phoneticPr fontId="2"/>
  <conditionalFormatting sqref="E3">
    <cfRule type="expression" dxfId="45" priority="1">
      <formula>E3=""</formula>
    </cfRule>
  </conditionalFormatting>
  <conditionalFormatting sqref="E5:E10">
    <cfRule type="expression" dxfId="44" priority="8">
      <formula>E5=""</formula>
    </cfRule>
  </conditionalFormatting>
  <conditionalFormatting sqref="E12:E17">
    <cfRule type="expression" dxfId="43" priority="2">
      <formula>E12=""</formula>
    </cfRule>
  </conditionalFormatting>
  <pageMargins left="0.7" right="0.7" top="0.75" bottom="0.75" header="0.3" footer="0.3"/>
  <pageSetup paperSize="9" scale="90" orientation="portrait" r:id="rId1"/>
  <colBreaks count="1" manualBreakCount="1">
    <brk id="6" max="96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70F1826-4F80-4E55-A628-CF261CCE4F77}">
          <x14:formula1>
            <xm:f>データ※編集不可!$J$1:$J$3</xm:f>
          </x14:formula1>
          <xm:sqref>E5 E12</xm:sqref>
        </x14:dataValidation>
        <x14:dataValidation type="list" allowBlank="1" showInputMessage="1" showErrorMessage="1" xr:uid="{460F996E-30FB-4136-8B00-DC7B447E81E8}">
          <x14:formula1>
            <xm:f>データ※編集不可!$K$1:$K$7</xm:f>
          </x14:formula1>
          <xm:sqref>E9 E16</xm:sqref>
        </x14:dataValidation>
        <x14:dataValidation type="list" allowBlank="1" showInputMessage="1" showErrorMessage="1" xr:uid="{BBFF68E9-2B1A-4EB4-8BA0-0479C4D21E8D}">
          <x14:formula1>
            <xm:f>データ※編集不可!$L$1:$L$3</xm:f>
          </x14:formula1>
          <xm:sqref>E3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736D7-D91E-46DE-A733-5D6252E40F7B}">
  <dimension ref="A1:Q63"/>
  <sheetViews>
    <sheetView workbookViewId="0">
      <selection activeCell="K8" sqref="K8"/>
    </sheetView>
  </sheetViews>
  <sheetFormatPr baseColWidth="10" defaultColWidth="8.83203125" defaultRowHeight="17"/>
  <cols>
    <col min="1" max="1" width="2.1640625" customWidth="1"/>
    <col min="2" max="2" width="7.33203125" style="43" customWidth="1"/>
    <col min="3" max="3" width="11.1640625" bestFit="1" customWidth="1"/>
    <col min="4" max="4" width="14.1640625" customWidth="1"/>
    <col min="5" max="5" width="20.6640625" customWidth="1"/>
    <col min="6" max="6" width="28.1640625" customWidth="1"/>
    <col min="7" max="7" width="4" customWidth="1"/>
    <col min="8" max="8" width="9.1640625" bestFit="1" customWidth="1"/>
    <col min="9" max="9" width="8.1640625" customWidth="1"/>
    <col min="10" max="10" width="21" style="22" bestFit="1" customWidth="1"/>
    <col min="11" max="11" width="8.83203125" style="22" bestFit="1" customWidth="1"/>
    <col min="12" max="12" width="9.6640625" style="22" bestFit="1" customWidth="1"/>
    <col min="13" max="13" width="33.6640625" style="22" bestFit="1" customWidth="1"/>
    <col min="14" max="14" width="13.1640625" style="22" bestFit="1" customWidth="1"/>
    <col min="15" max="15" width="26.6640625" style="22" bestFit="1" customWidth="1"/>
    <col min="16" max="16" width="6.33203125" style="22" bestFit="1" customWidth="1"/>
    <col min="17" max="17" width="15.6640625" style="22" customWidth="1"/>
  </cols>
  <sheetData>
    <row r="1" spans="1:17" s="10" customFormat="1" ht="50.5" customHeight="1">
      <c r="A1" s="111" t="s">
        <v>122</v>
      </c>
      <c r="B1" s="111"/>
      <c r="C1" s="111"/>
      <c r="D1" s="111"/>
      <c r="E1" s="111"/>
      <c r="F1" s="111"/>
      <c r="G1" s="30"/>
      <c r="H1" s="30"/>
      <c r="I1" s="30"/>
      <c r="J1" s="22"/>
      <c r="K1" s="22"/>
      <c r="L1" s="22"/>
      <c r="M1" s="22"/>
      <c r="N1" s="22"/>
      <c r="O1" s="22"/>
      <c r="P1" s="22"/>
      <c r="Q1" s="22"/>
    </row>
    <row r="2" spans="1:17" s="22" customFormat="1" ht="18" thickBot="1">
      <c r="A2"/>
      <c r="B2" s="12" t="s">
        <v>53</v>
      </c>
      <c r="C2" s="1"/>
      <c r="D2" s="1"/>
      <c r="E2" s="1"/>
      <c r="F2" s="1"/>
      <c r="G2" s="1"/>
      <c r="H2" s="1" t="s">
        <v>137</v>
      </c>
      <c r="I2" s="1"/>
    </row>
    <row r="3" spans="1:17" s="22" customFormat="1" ht="18" thickBot="1">
      <c r="A3"/>
      <c r="B3" s="45" t="s">
        <v>50</v>
      </c>
      <c r="C3" s="29" t="s">
        <v>54</v>
      </c>
      <c r="D3" s="29" t="s">
        <v>51</v>
      </c>
      <c r="E3" s="29" t="s">
        <v>52</v>
      </c>
      <c r="F3" s="29" t="s">
        <v>22</v>
      </c>
      <c r="G3" s="1"/>
      <c r="H3" s="91" t="s">
        <v>134</v>
      </c>
      <c r="I3" s="91" t="s">
        <v>135</v>
      </c>
      <c r="J3" s="91" t="s">
        <v>136</v>
      </c>
    </row>
    <row r="4" spans="1:17" s="22" customFormat="1" ht="18" thickBot="1">
      <c r="A4"/>
      <c r="B4" s="45">
        <v>1</v>
      </c>
      <c r="C4" s="107"/>
      <c r="D4" s="107"/>
      <c r="E4" s="107"/>
      <c r="F4" s="107"/>
      <c r="G4" s="1"/>
      <c r="H4" s="92" t="str">
        <f>IF($C4="","",COUNTIF('No.4 個人'!$C$5:$C$36,'No.3 名簿'!$B4))</f>
        <v/>
      </c>
      <c r="I4" s="92" t="str">
        <f>IF($C4="","",COUNTIF('No.5 団体'!$B$5:$B$60,$B4)+COUNTIF('No.5 団体'!$D$5:$D$60,$B4))</f>
        <v/>
      </c>
      <c r="J4" s="92" t="str">
        <f>IF($C4="","",COUNTIF('No.6 エキシビション'!$A$5:$E$35,$B4))</f>
        <v/>
      </c>
    </row>
    <row r="5" spans="1:17" s="22" customFormat="1" ht="18" thickBot="1">
      <c r="A5"/>
      <c r="B5" s="45">
        <v>2</v>
      </c>
      <c r="C5" s="107"/>
      <c r="D5" s="107"/>
      <c r="E5" s="107"/>
      <c r="F5" s="107"/>
      <c r="G5" s="1"/>
      <c r="H5" s="92" t="str">
        <f>IF($C5="","",COUNTIF('No.4 個人'!$C$5:$C$36,'No.3 名簿'!$B5))</f>
        <v/>
      </c>
      <c r="I5" s="92" t="str">
        <f>IF($C5="","",COUNTIF('No.5 団体'!$B$5:$B$60,$B5)+COUNTIF('No.5 団体'!$D$5:$D$60,$B5))</f>
        <v/>
      </c>
      <c r="J5" s="92" t="str">
        <f>IF($C5="","",COUNTIF('No.6 エキシビション'!$A$5:$E$35,$B5))</f>
        <v/>
      </c>
    </row>
    <row r="6" spans="1:17" s="22" customFormat="1" ht="18" thickBot="1">
      <c r="A6"/>
      <c r="B6" s="45">
        <v>3</v>
      </c>
      <c r="C6" s="107"/>
      <c r="D6" s="107"/>
      <c r="E6" s="107"/>
      <c r="F6" s="107"/>
      <c r="G6" s="1"/>
      <c r="H6" s="92" t="str">
        <f>IF($C6="","",COUNTIF('No.4 個人'!$C$5:$C$36,'No.3 名簿'!$B6))</f>
        <v/>
      </c>
      <c r="I6" s="92" t="str">
        <f>IF($C6="","",COUNTIF('No.5 団体'!$B$5:$B$60,$B6)+COUNTIF('No.5 団体'!$D$5:$D$60,$B6))</f>
        <v/>
      </c>
      <c r="J6" s="92" t="str">
        <f>IF($C6="","",COUNTIF('No.6 エキシビション'!$A$5:$E$35,$B6))</f>
        <v/>
      </c>
    </row>
    <row r="7" spans="1:17" s="22" customFormat="1" ht="18" thickBot="1">
      <c r="A7"/>
      <c r="B7" s="45">
        <v>4</v>
      </c>
      <c r="C7" s="107"/>
      <c r="D7" s="107"/>
      <c r="E7" s="107"/>
      <c r="F7" s="107"/>
      <c r="G7" s="1"/>
      <c r="H7" s="92" t="str">
        <f>IF($C7="","",COUNTIF('No.4 個人'!$C$5:$C$36,'No.3 名簿'!$B7))</f>
        <v/>
      </c>
      <c r="I7" s="92" t="str">
        <f>IF($C7="","",COUNTIF('No.5 団体'!$B$5:$B$60,$B7)+COUNTIF('No.5 団体'!$D$5:$D$60,$B7))</f>
        <v/>
      </c>
      <c r="J7" s="92" t="str">
        <f>IF($C7="","",COUNTIF('No.6 エキシビション'!$A$5:$E$35,$B7))</f>
        <v/>
      </c>
    </row>
    <row r="8" spans="1:17" s="22" customFormat="1" ht="18" thickBot="1">
      <c r="A8"/>
      <c r="B8" s="45">
        <v>5</v>
      </c>
      <c r="C8" s="107"/>
      <c r="D8" s="107"/>
      <c r="E8" s="107"/>
      <c r="F8" s="107"/>
      <c r="G8" s="1"/>
      <c r="H8" s="92" t="str">
        <f>IF($C8="","",COUNTIF('No.4 個人'!$C$5:$C$36,'No.3 名簿'!$B8))</f>
        <v/>
      </c>
      <c r="I8" s="92" t="str">
        <f>IF($C8="","",COUNTIF('No.5 団体'!$B$5:$B$60,$B8)+COUNTIF('No.5 団体'!$D$5:$D$60,$B8))</f>
        <v/>
      </c>
      <c r="J8" s="92" t="str">
        <f>IF($C8="","",COUNTIF('No.6 エキシビション'!$A$5:$E$35,$B8))</f>
        <v/>
      </c>
    </row>
    <row r="9" spans="1:17" s="22" customFormat="1" ht="18" thickBot="1">
      <c r="A9"/>
      <c r="B9" s="45">
        <v>6</v>
      </c>
      <c r="C9" s="107"/>
      <c r="D9" s="107"/>
      <c r="E9" s="107"/>
      <c r="F9" s="107"/>
      <c r="G9" s="1"/>
      <c r="H9" s="92" t="str">
        <f>IF($C9="","",COUNTIF('No.4 個人'!$C$5:$C$36,'No.3 名簿'!$B9))</f>
        <v/>
      </c>
      <c r="I9" s="92" t="str">
        <f>IF($C9="","",COUNTIF('No.5 団体'!$B$5:$B$60,$B9)+COUNTIF('No.5 団体'!$D$5:$D$60,$B9))</f>
        <v/>
      </c>
      <c r="J9" s="92" t="str">
        <f>IF($C9="","",COUNTIF('No.6 エキシビション'!$A$5:$E$35,$B9))</f>
        <v/>
      </c>
    </row>
    <row r="10" spans="1:17" s="22" customFormat="1" ht="18" thickBot="1">
      <c r="A10"/>
      <c r="B10" s="45">
        <v>7</v>
      </c>
      <c r="C10" s="107"/>
      <c r="D10" s="107"/>
      <c r="E10" s="107"/>
      <c r="F10" s="107"/>
      <c r="G10" s="1"/>
      <c r="H10" s="92" t="str">
        <f>IF($C10="","",COUNTIF('No.4 個人'!$C$5:$C$36,'No.3 名簿'!$B10))</f>
        <v/>
      </c>
      <c r="I10" s="92" t="str">
        <f>IF($C10="","",COUNTIF('No.5 団体'!$B$5:$B$60,$B10)+COUNTIF('No.5 団体'!$D$5:$D$60,$B10))</f>
        <v/>
      </c>
      <c r="J10" s="92" t="str">
        <f>IF($C10="","",COUNTIF('No.6 エキシビション'!$A$5:$E$35,$B10))</f>
        <v/>
      </c>
    </row>
    <row r="11" spans="1:17" s="22" customFormat="1" ht="18" thickBot="1">
      <c r="A11"/>
      <c r="B11" s="45">
        <v>8</v>
      </c>
      <c r="C11" s="107"/>
      <c r="D11" s="107"/>
      <c r="E11" s="107"/>
      <c r="F11" s="107"/>
      <c r="G11" s="1"/>
      <c r="H11" s="92" t="str">
        <f>IF($C11="","",COUNTIF('No.4 個人'!$C$5:$C$36,'No.3 名簿'!$B11))</f>
        <v/>
      </c>
      <c r="I11" s="92" t="str">
        <f>IF($C11="","",COUNTIF('No.5 団体'!$B$5:$B$60,$B11)+COUNTIF('No.5 団体'!$D$5:$D$60,$B11))</f>
        <v/>
      </c>
      <c r="J11" s="92" t="str">
        <f>IF($C11="","",COUNTIF('No.6 エキシビション'!$A$5:$E$35,$B11))</f>
        <v/>
      </c>
    </row>
    <row r="12" spans="1:17" s="22" customFormat="1" ht="18" thickBot="1">
      <c r="A12"/>
      <c r="B12" s="45">
        <v>9</v>
      </c>
      <c r="C12" s="107"/>
      <c r="D12" s="107"/>
      <c r="E12" s="107"/>
      <c r="F12" s="107"/>
      <c r="G12" s="1"/>
      <c r="H12" s="92" t="str">
        <f>IF($C12="","",COUNTIF('No.4 個人'!$C$5:$C$36,'No.3 名簿'!$B12))</f>
        <v/>
      </c>
      <c r="I12" s="92" t="str">
        <f>IF($C12="","",COUNTIF('No.5 団体'!$B$5:$B$60,$B12)+COUNTIF('No.5 団体'!$D$5:$D$60,$B12))</f>
        <v/>
      </c>
      <c r="J12" s="92" t="str">
        <f>IF($C12="","",COUNTIF('No.6 エキシビション'!$A$5:$E$35,$B12))</f>
        <v/>
      </c>
    </row>
    <row r="13" spans="1:17" s="22" customFormat="1" ht="18" thickBot="1">
      <c r="A13"/>
      <c r="B13" s="45">
        <v>10</v>
      </c>
      <c r="C13" s="107"/>
      <c r="D13" s="107"/>
      <c r="E13" s="107"/>
      <c r="F13" s="107"/>
      <c r="G13" s="1"/>
      <c r="H13" s="92" t="str">
        <f>IF($C13="","",COUNTIF('No.4 個人'!$C$5:$C$36,'No.3 名簿'!$B13))</f>
        <v/>
      </c>
      <c r="I13" s="92" t="str">
        <f>IF($C13="","",COUNTIF('No.5 団体'!$B$5:$B$60,$B13)+COUNTIF('No.5 団体'!$D$5:$D$60,$B13))</f>
        <v/>
      </c>
      <c r="J13" s="92" t="str">
        <f>IF($C13="","",COUNTIF('No.6 エキシビション'!$A$5:$E$35,$B13))</f>
        <v/>
      </c>
    </row>
    <row r="14" spans="1:17" s="22" customFormat="1" ht="18" thickBot="1">
      <c r="A14"/>
      <c r="B14" s="45">
        <v>11</v>
      </c>
      <c r="C14" s="107"/>
      <c r="D14" s="107"/>
      <c r="E14" s="107"/>
      <c r="F14" s="107"/>
      <c r="G14" s="1"/>
      <c r="H14" s="92" t="str">
        <f>IF($C14="","",COUNTIF('No.4 個人'!$C$5:$C$36,'No.3 名簿'!$B14))</f>
        <v/>
      </c>
      <c r="I14" s="92" t="str">
        <f>IF($C14="","",COUNTIF('No.5 団体'!$B$5:$B$60,$B14)+COUNTIF('No.5 団体'!$D$5:$D$60,$B14))</f>
        <v/>
      </c>
      <c r="J14" s="92" t="str">
        <f>IF($C14="","",COUNTIF('No.6 エキシビション'!$A$5:$E$35,$B14))</f>
        <v/>
      </c>
    </row>
    <row r="15" spans="1:17" s="22" customFormat="1" ht="18" thickBot="1">
      <c r="A15"/>
      <c r="B15" s="45">
        <v>12</v>
      </c>
      <c r="C15" s="107"/>
      <c r="D15" s="107"/>
      <c r="E15" s="107"/>
      <c r="F15" s="107"/>
      <c r="G15" s="1"/>
      <c r="H15" s="92" t="str">
        <f>IF($C15="","",COUNTIF('No.4 個人'!$C$5:$C$36,'No.3 名簿'!$B15))</f>
        <v/>
      </c>
      <c r="I15" s="92" t="str">
        <f>IF($C15="","",COUNTIF('No.5 団体'!$B$5:$B$60,$B15)+COUNTIF('No.5 団体'!$D$5:$D$60,$B15))</f>
        <v/>
      </c>
      <c r="J15" s="92" t="str">
        <f>IF($C15="","",COUNTIF('No.6 エキシビション'!$A$5:$E$35,$B15))</f>
        <v/>
      </c>
    </row>
    <row r="16" spans="1:17" s="22" customFormat="1" ht="18" thickBot="1">
      <c r="A16"/>
      <c r="B16" s="45">
        <v>13</v>
      </c>
      <c r="C16" s="107"/>
      <c r="D16" s="107"/>
      <c r="E16" s="107"/>
      <c r="F16" s="107"/>
      <c r="G16" s="1"/>
      <c r="H16" s="92" t="str">
        <f>IF($C16="","",COUNTIF('No.4 個人'!$C$5:$C$36,'No.3 名簿'!$B16))</f>
        <v/>
      </c>
      <c r="I16" s="92" t="str">
        <f>IF($C16="","",COUNTIF('No.5 団体'!$B$5:$B$60,$B16)+COUNTIF('No.5 団体'!$D$5:$D$60,$B16))</f>
        <v/>
      </c>
      <c r="J16" s="92" t="str">
        <f>IF($C16="","",COUNTIF('No.6 エキシビション'!$A$5:$E$35,$B16))</f>
        <v/>
      </c>
    </row>
    <row r="17" spans="1:10" s="22" customFormat="1" ht="18" thickBot="1">
      <c r="A17"/>
      <c r="B17" s="45">
        <v>14</v>
      </c>
      <c r="C17" s="107"/>
      <c r="D17" s="107"/>
      <c r="E17" s="107"/>
      <c r="F17" s="107"/>
      <c r="G17" s="1"/>
      <c r="H17" s="92" t="str">
        <f>IF($C17="","",COUNTIF('No.4 個人'!$C$5:$C$36,'No.3 名簿'!$B17))</f>
        <v/>
      </c>
      <c r="I17" s="92" t="str">
        <f>IF($C17="","",COUNTIF('No.5 団体'!$B$5:$B$60,$B17)+COUNTIF('No.5 団体'!$D$5:$D$60,$B17))</f>
        <v/>
      </c>
      <c r="J17" s="92" t="str">
        <f>IF($C17="","",COUNTIF('No.6 エキシビション'!$A$5:$E$35,$B17))</f>
        <v/>
      </c>
    </row>
    <row r="18" spans="1:10" s="22" customFormat="1" ht="18" thickBot="1">
      <c r="A18"/>
      <c r="B18" s="45">
        <v>15</v>
      </c>
      <c r="C18" s="107"/>
      <c r="D18" s="107"/>
      <c r="E18" s="107"/>
      <c r="F18" s="107"/>
      <c r="G18" s="1"/>
      <c r="H18" s="92" t="str">
        <f>IF($C18="","",COUNTIF('No.4 個人'!$C$5:$C$36,'No.3 名簿'!$B18))</f>
        <v/>
      </c>
      <c r="I18" s="92" t="str">
        <f>IF($C18="","",COUNTIF('No.5 団体'!$B$5:$B$60,$B18)+COUNTIF('No.5 団体'!$D$5:$D$60,$B18))</f>
        <v/>
      </c>
      <c r="J18" s="92" t="str">
        <f>IF($C18="","",COUNTIF('No.6 エキシビション'!$A$5:$E$35,$B18))</f>
        <v/>
      </c>
    </row>
    <row r="19" spans="1:10" s="22" customFormat="1" ht="18" thickBot="1">
      <c r="A19"/>
      <c r="B19" s="45">
        <v>16</v>
      </c>
      <c r="C19" s="107"/>
      <c r="D19" s="107"/>
      <c r="E19" s="107"/>
      <c r="F19" s="107"/>
      <c r="G19" s="1"/>
      <c r="H19" s="92" t="str">
        <f>IF($C19="","",COUNTIF('No.4 個人'!$C$5:$C$36,'No.3 名簿'!$B19))</f>
        <v/>
      </c>
      <c r="I19" s="92" t="str">
        <f>IF($C19="","",COUNTIF('No.5 団体'!$B$5:$B$60,$B19)+COUNTIF('No.5 団体'!$D$5:$D$60,$B19))</f>
        <v/>
      </c>
      <c r="J19" s="92" t="str">
        <f>IF($C19="","",COUNTIF('No.6 エキシビション'!$A$5:$E$35,$B19))</f>
        <v/>
      </c>
    </row>
    <row r="20" spans="1:10" s="22" customFormat="1" ht="18" thickBot="1">
      <c r="A20"/>
      <c r="B20" s="45">
        <v>17</v>
      </c>
      <c r="C20" s="107"/>
      <c r="D20" s="107"/>
      <c r="E20" s="107"/>
      <c r="F20" s="107"/>
      <c r="G20" s="1"/>
      <c r="H20" s="92" t="str">
        <f>IF($C20="","",COUNTIF('No.4 個人'!$C$5:$C$36,'No.3 名簿'!$B20))</f>
        <v/>
      </c>
      <c r="I20" s="92" t="str">
        <f>IF($C20="","",COUNTIF('No.5 団体'!$B$5:$B$60,$B20)+COUNTIF('No.5 団体'!$D$5:$D$60,$B20))</f>
        <v/>
      </c>
      <c r="J20" s="92" t="str">
        <f>IF($C20="","",COUNTIF('No.6 エキシビション'!$A$5:$E$35,$B20))</f>
        <v/>
      </c>
    </row>
    <row r="21" spans="1:10" s="22" customFormat="1" ht="18" thickBot="1">
      <c r="A21"/>
      <c r="B21" s="45">
        <v>18</v>
      </c>
      <c r="C21" s="107"/>
      <c r="D21" s="107"/>
      <c r="E21" s="107"/>
      <c r="F21" s="107"/>
      <c r="G21" s="1"/>
      <c r="H21" s="92" t="str">
        <f>IF($C21="","",COUNTIF('No.4 個人'!$C$5:$C$36,'No.3 名簿'!$B21))</f>
        <v/>
      </c>
      <c r="I21" s="92" t="str">
        <f>IF($C21="","",COUNTIF('No.5 団体'!$B$5:$B$60,$B21)+COUNTIF('No.5 団体'!$D$5:$D$60,$B21))</f>
        <v/>
      </c>
      <c r="J21" s="92" t="str">
        <f>IF($C21="","",COUNTIF('No.6 エキシビション'!$A$5:$E$35,$B21))</f>
        <v/>
      </c>
    </row>
    <row r="22" spans="1:10" s="22" customFormat="1" ht="18" thickBot="1">
      <c r="A22"/>
      <c r="B22" s="45">
        <v>19</v>
      </c>
      <c r="C22" s="107"/>
      <c r="D22" s="107"/>
      <c r="E22" s="107"/>
      <c r="F22" s="107"/>
      <c r="G22" s="1"/>
      <c r="H22" s="92" t="str">
        <f>IF($C22="","",COUNTIF('No.4 個人'!$C$5:$C$36,'No.3 名簿'!$B22))</f>
        <v/>
      </c>
      <c r="I22" s="92" t="str">
        <f>IF($C22="","",COUNTIF('No.5 団体'!$B$5:$B$60,$B22)+COUNTIF('No.5 団体'!$D$5:$D$60,$B22))</f>
        <v/>
      </c>
      <c r="J22" s="92" t="str">
        <f>IF($C22="","",COUNTIF('No.6 エキシビション'!$A$5:$E$35,$B22))</f>
        <v/>
      </c>
    </row>
    <row r="23" spans="1:10" s="22" customFormat="1" ht="18" thickBot="1">
      <c r="A23"/>
      <c r="B23" s="45">
        <v>20</v>
      </c>
      <c r="C23" s="107"/>
      <c r="D23" s="107"/>
      <c r="E23" s="107"/>
      <c r="F23" s="107"/>
      <c r="G23" s="1"/>
      <c r="H23" s="92" t="str">
        <f>IF($C23="","",COUNTIF('No.4 個人'!$C$5:$C$36,'No.3 名簿'!$B23))</f>
        <v/>
      </c>
      <c r="I23" s="92" t="str">
        <f>IF($C23="","",COUNTIF('No.5 団体'!$B$5:$B$60,$B23)+COUNTIF('No.5 団体'!$D$5:$D$60,$B23))</f>
        <v/>
      </c>
      <c r="J23" s="92" t="str">
        <f>IF($C23="","",COUNTIF('No.6 エキシビション'!$A$5:$E$35,$B23))</f>
        <v/>
      </c>
    </row>
    <row r="24" spans="1:10" s="22" customFormat="1" ht="18" thickBot="1">
      <c r="A24"/>
      <c r="B24" s="45">
        <v>21</v>
      </c>
      <c r="C24" s="107"/>
      <c r="D24" s="107"/>
      <c r="E24" s="107"/>
      <c r="F24" s="107"/>
      <c r="G24" s="1"/>
      <c r="H24" s="92" t="str">
        <f>IF($C24="","",COUNTIF('No.4 個人'!$C$5:$C$36,'No.3 名簿'!$B24))</f>
        <v/>
      </c>
      <c r="I24" s="92" t="str">
        <f>IF($C24="","",COUNTIF('No.5 団体'!$B$5:$B$60,$B24)+COUNTIF('No.5 団体'!$D$5:$D$60,$B24))</f>
        <v/>
      </c>
      <c r="J24" s="92" t="str">
        <f>IF($C24="","",COUNTIF('No.6 エキシビション'!$A$5:$E$35,$B24))</f>
        <v/>
      </c>
    </row>
    <row r="25" spans="1:10" s="22" customFormat="1" ht="18" thickBot="1">
      <c r="A25"/>
      <c r="B25" s="45">
        <v>22</v>
      </c>
      <c r="C25" s="107"/>
      <c r="D25" s="107"/>
      <c r="E25" s="107"/>
      <c r="F25" s="107"/>
      <c r="G25" s="1"/>
      <c r="H25" s="92" t="str">
        <f>IF($C25="","",COUNTIF('No.4 個人'!$C$5:$C$36,'No.3 名簿'!$B25))</f>
        <v/>
      </c>
      <c r="I25" s="92" t="str">
        <f>IF($C25="","",COUNTIF('No.5 団体'!$B$5:$B$60,$B25)+COUNTIF('No.5 団体'!$D$5:$D$60,$B25))</f>
        <v/>
      </c>
      <c r="J25" s="92" t="str">
        <f>IF($C25="","",COUNTIF('No.6 エキシビション'!$A$5:$E$35,$B25))</f>
        <v/>
      </c>
    </row>
    <row r="26" spans="1:10" s="22" customFormat="1" ht="18" thickBot="1">
      <c r="A26"/>
      <c r="B26" s="45">
        <v>23</v>
      </c>
      <c r="C26" s="107"/>
      <c r="D26" s="107"/>
      <c r="E26" s="107"/>
      <c r="F26" s="107"/>
      <c r="G26" s="1"/>
      <c r="H26" s="92" t="str">
        <f>IF($C26="","",COUNTIF('No.4 個人'!$C$5:$C$36,'No.3 名簿'!$B26))</f>
        <v/>
      </c>
      <c r="I26" s="92" t="str">
        <f>IF($C26="","",COUNTIF('No.5 団体'!$B$5:$B$60,$B26)+COUNTIF('No.5 団体'!$D$5:$D$60,$B26))</f>
        <v/>
      </c>
      <c r="J26" s="92" t="str">
        <f>IF($C26="","",COUNTIF('No.6 エキシビション'!$A$5:$E$35,$B26))</f>
        <v/>
      </c>
    </row>
    <row r="27" spans="1:10" s="22" customFormat="1" ht="18" thickBot="1">
      <c r="A27"/>
      <c r="B27" s="45">
        <v>24</v>
      </c>
      <c r="C27" s="107"/>
      <c r="D27" s="107"/>
      <c r="E27" s="107"/>
      <c r="F27" s="107"/>
      <c r="G27" s="1"/>
      <c r="H27" s="92" t="str">
        <f>IF($C27="","",COUNTIF('No.4 個人'!$C$5:$C$36,'No.3 名簿'!$B27))</f>
        <v/>
      </c>
      <c r="I27" s="92" t="str">
        <f>IF($C27="","",COUNTIF('No.5 団体'!$B$5:$B$60,$B27)+COUNTIF('No.5 団体'!$D$5:$D$60,$B27))</f>
        <v/>
      </c>
      <c r="J27" s="92" t="str">
        <f>IF($C27="","",COUNTIF('No.6 エキシビション'!$A$5:$E$35,$B27))</f>
        <v/>
      </c>
    </row>
    <row r="28" spans="1:10" s="22" customFormat="1" ht="18" thickBot="1">
      <c r="A28"/>
      <c r="B28" s="45">
        <v>25</v>
      </c>
      <c r="C28" s="107"/>
      <c r="D28" s="107"/>
      <c r="E28" s="107"/>
      <c r="F28" s="107"/>
      <c r="G28" s="1"/>
      <c r="H28" s="92" t="str">
        <f>IF($C28="","",COUNTIF('No.4 個人'!$C$5:$C$36,'No.3 名簿'!$B28))</f>
        <v/>
      </c>
      <c r="I28" s="92" t="str">
        <f>IF($C28="","",COUNTIF('No.5 団体'!$B$5:$B$60,$B28)+COUNTIF('No.5 団体'!$D$5:$D$60,$B28))</f>
        <v/>
      </c>
      <c r="J28" s="92" t="str">
        <f>IF($C28="","",COUNTIF('No.6 エキシビション'!$A$5:$E$35,$B28))</f>
        <v/>
      </c>
    </row>
    <row r="29" spans="1:10" s="22" customFormat="1" ht="18" thickBot="1">
      <c r="A29"/>
      <c r="B29" s="45">
        <v>26</v>
      </c>
      <c r="C29" s="107"/>
      <c r="D29" s="107"/>
      <c r="E29" s="107"/>
      <c r="F29" s="107"/>
      <c r="G29" s="1"/>
      <c r="H29" s="92" t="str">
        <f>IF($C29="","",COUNTIF('No.4 個人'!$C$5:$C$36,'No.3 名簿'!$B29))</f>
        <v/>
      </c>
      <c r="I29" s="92" t="str">
        <f>IF($C29="","",COUNTIF('No.5 団体'!$B$5:$B$60,$B29)+COUNTIF('No.5 団体'!$D$5:$D$60,$B29))</f>
        <v/>
      </c>
      <c r="J29" s="92" t="str">
        <f>IF($C29="","",COUNTIF('No.6 エキシビション'!$A$5:$E$35,$B29))</f>
        <v/>
      </c>
    </row>
    <row r="30" spans="1:10" s="22" customFormat="1" ht="18" thickBot="1">
      <c r="A30"/>
      <c r="B30" s="45">
        <v>27</v>
      </c>
      <c r="C30" s="107"/>
      <c r="D30" s="107"/>
      <c r="E30" s="107"/>
      <c r="F30" s="107"/>
      <c r="G30" s="1"/>
      <c r="H30" s="92" t="str">
        <f>IF($C30="","",COUNTIF('No.4 個人'!$C$5:$C$36,'No.3 名簿'!$B30))</f>
        <v/>
      </c>
      <c r="I30" s="92" t="str">
        <f>IF($C30="","",COUNTIF('No.5 団体'!$B$5:$B$60,$B30)+COUNTIF('No.5 団体'!$D$5:$D$60,$B30))</f>
        <v/>
      </c>
      <c r="J30" s="92" t="str">
        <f>IF($C30="","",COUNTIF('No.6 エキシビション'!$A$5:$E$35,$B30))</f>
        <v/>
      </c>
    </row>
    <row r="31" spans="1:10" s="22" customFormat="1" ht="18" thickBot="1">
      <c r="A31"/>
      <c r="B31" s="45">
        <v>28</v>
      </c>
      <c r="C31" s="107"/>
      <c r="D31" s="107"/>
      <c r="E31" s="107"/>
      <c r="F31" s="107"/>
      <c r="G31" s="1"/>
      <c r="H31" s="92" t="str">
        <f>IF($C31="","",COUNTIF('No.4 個人'!$C$5:$C$36,'No.3 名簿'!$B31))</f>
        <v/>
      </c>
      <c r="I31" s="92" t="str">
        <f>IF($C31="","",COUNTIF('No.5 団体'!$B$5:$B$60,$B31)+COUNTIF('No.5 団体'!$D$5:$D$60,$B31))</f>
        <v/>
      </c>
      <c r="J31" s="92" t="str">
        <f>IF($C31="","",COUNTIF('No.6 エキシビション'!$A$5:$E$35,$B31))</f>
        <v/>
      </c>
    </row>
    <row r="32" spans="1:10" s="22" customFormat="1" ht="18" thickBot="1">
      <c r="A32"/>
      <c r="B32" s="45">
        <v>29</v>
      </c>
      <c r="C32" s="107"/>
      <c r="D32" s="107"/>
      <c r="E32" s="107"/>
      <c r="F32" s="107"/>
      <c r="G32" s="1"/>
      <c r="H32" s="92" t="str">
        <f>IF($C32="","",COUNTIF('No.4 個人'!$C$5:$C$36,'No.3 名簿'!$B32))</f>
        <v/>
      </c>
      <c r="I32" s="92" t="str">
        <f>IF($C32="","",COUNTIF('No.5 団体'!$B$5:$B$60,$B32)+COUNTIF('No.5 団体'!$D$5:$D$60,$B32))</f>
        <v/>
      </c>
      <c r="J32" s="92" t="str">
        <f>IF($C32="","",COUNTIF('No.6 エキシビション'!$A$5:$E$35,$B32))</f>
        <v/>
      </c>
    </row>
    <row r="33" spans="1:10" s="22" customFormat="1" ht="18" thickBot="1">
      <c r="A33"/>
      <c r="B33" s="45">
        <v>30</v>
      </c>
      <c r="C33" s="107"/>
      <c r="D33" s="107"/>
      <c r="E33" s="107"/>
      <c r="F33" s="107"/>
      <c r="G33" s="1"/>
      <c r="H33" s="92" t="str">
        <f>IF($C33="","",COUNTIF('No.4 個人'!$C$5:$C$36,'No.3 名簿'!$B33))</f>
        <v/>
      </c>
      <c r="I33" s="92" t="str">
        <f>IF($C33="","",COUNTIF('No.5 団体'!$B$5:$B$60,$B33)+COUNTIF('No.5 団体'!$D$5:$D$60,$B33))</f>
        <v/>
      </c>
      <c r="J33" s="92" t="str">
        <f>IF($C33="","",COUNTIF('No.6 エキシビション'!$A$5:$E$35,$B33))</f>
        <v/>
      </c>
    </row>
    <row r="34" spans="1:10" s="22" customFormat="1" ht="18" thickBot="1">
      <c r="A34"/>
      <c r="B34" s="45">
        <v>31</v>
      </c>
      <c r="C34" s="107"/>
      <c r="D34" s="107"/>
      <c r="E34" s="107"/>
      <c r="F34" s="107"/>
      <c r="G34" s="1"/>
      <c r="H34" s="92" t="str">
        <f>IF($C34="","",COUNTIF('No.4 個人'!$C$5:$C$36,'No.3 名簿'!$B34))</f>
        <v/>
      </c>
      <c r="I34" s="92" t="str">
        <f>IF($C34="","",COUNTIF('No.5 団体'!$B$5:$B$60,$B34)+COUNTIF('No.5 団体'!$D$5:$D$60,$B34))</f>
        <v/>
      </c>
      <c r="J34" s="92" t="str">
        <f>IF($C34="","",COUNTIF('No.6 エキシビション'!$A$5:$E$35,$B34))</f>
        <v/>
      </c>
    </row>
    <row r="35" spans="1:10" s="22" customFormat="1" ht="18" thickBot="1">
      <c r="A35"/>
      <c r="B35" s="45">
        <v>32</v>
      </c>
      <c r="C35" s="107"/>
      <c r="D35" s="107"/>
      <c r="E35" s="107"/>
      <c r="F35" s="107"/>
      <c r="G35" s="1"/>
      <c r="H35" s="92" t="str">
        <f>IF($C35="","",COUNTIF('No.4 個人'!$C$5:$C$36,'No.3 名簿'!$B35))</f>
        <v/>
      </c>
      <c r="I35" s="92" t="str">
        <f>IF($C35="","",COUNTIF('No.5 団体'!$B$5:$B$60,$B35)+COUNTIF('No.5 団体'!$D$5:$D$60,$B35))</f>
        <v/>
      </c>
      <c r="J35" s="92" t="str">
        <f>IF($C35="","",COUNTIF('No.6 エキシビション'!$A$5:$E$35,$B35))</f>
        <v/>
      </c>
    </row>
    <row r="36" spans="1:10" s="22" customFormat="1" ht="18" thickBot="1">
      <c r="A36"/>
      <c r="B36" s="45">
        <v>33</v>
      </c>
      <c r="C36" s="107"/>
      <c r="D36" s="107"/>
      <c r="E36" s="107"/>
      <c r="F36" s="107"/>
      <c r="G36" s="1"/>
      <c r="H36" s="92" t="str">
        <f>IF($C36="","",COUNTIF('No.4 個人'!$C$5:$C$36,'No.3 名簿'!$B36))</f>
        <v/>
      </c>
      <c r="I36" s="92" t="str">
        <f>IF($C36="","",COUNTIF('No.5 団体'!$B$5:$B$60,$B36)+COUNTIF('No.5 団体'!$D$5:$D$60,$B36))</f>
        <v/>
      </c>
      <c r="J36" s="92" t="str">
        <f>IF($C36="","",COUNTIF('No.6 エキシビション'!$A$5:$E$35,$B36))</f>
        <v/>
      </c>
    </row>
    <row r="37" spans="1:10" s="22" customFormat="1" ht="18" thickBot="1">
      <c r="A37"/>
      <c r="B37" s="45">
        <v>34</v>
      </c>
      <c r="C37" s="107"/>
      <c r="D37" s="107"/>
      <c r="E37" s="107"/>
      <c r="F37" s="107"/>
      <c r="G37" s="1"/>
      <c r="H37" s="92" t="str">
        <f>IF($C37="","",COUNTIF('No.4 個人'!$C$5:$C$36,'No.3 名簿'!$B37))</f>
        <v/>
      </c>
      <c r="I37" s="92" t="str">
        <f>IF($C37="","",COUNTIF('No.5 団体'!$B$5:$B$60,$B37)+COUNTIF('No.5 団体'!$D$5:$D$60,$B37))</f>
        <v/>
      </c>
      <c r="J37" s="92" t="str">
        <f>IF($C37="","",COUNTIF('No.6 エキシビション'!$A$5:$E$35,$B37))</f>
        <v/>
      </c>
    </row>
    <row r="38" spans="1:10" s="22" customFormat="1" ht="18" thickBot="1">
      <c r="A38"/>
      <c r="B38" s="45">
        <v>35</v>
      </c>
      <c r="C38" s="107"/>
      <c r="D38" s="107"/>
      <c r="E38" s="107"/>
      <c r="F38" s="107"/>
      <c r="G38" s="1"/>
      <c r="H38" s="92" t="str">
        <f>IF($C38="","",COUNTIF('No.4 個人'!$C$5:$C$36,'No.3 名簿'!$B38))</f>
        <v/>
      </c>
      <c r="I38" s="92" t="str">
        <f>IF($C38="","",COUNTIF('No.5 団体'!$B$5:$B$60,$B38)+COUNTIF('No.5 団体'!$D$5:$D$60,$B38))</f>
        <v/>
      </c>
      <c r="J38" s="92" t="str">
        <f>IF($C38="","",COUNTIF('No.6 エキシビション'!$A$5:$E$35,$B38))</f>
        <v/>
      </c>
    </row>
    <row r="39" spans="1:10" s="22" customFormat="1" ht="18" thickBot="1">
      <c r="A39"/>
      <c r="B39" s="45">
        <v>36</v>
      </c>
      <c r="C39" s="107"/>
      <c r="D39" s="107"/>
      <c r="E39" s="107"/>
      <c r="F39" s="107"/>
      <c r="G39" s="1"/>
      <c r="H39" s="92" t="str">
        <f>IF($C39="","",COUNTIF('No.4 個人'!$C$5:$C$36,'No.3 名簿'!$B39))</f>
        <v/>
      </c>
      <c r="I39" s="92" t="str">
        <f>IF($C39="","",COUNTIF('No.5 団体'!$B$5:$B$60,$B39)+COUNTIF('No.5 団体'!$D$5:$D$60,$B39))</f>
        <v/>
      </c>
      <c r="J39" s="92" t="str">
        <f>IF($C39="","",COUNTIF('No.6 エキシビション'!$A$5:$E$35,$B39))</f>
        <v/>
      </c>
    </row>
    <row r="40" spans="1:10" s="22" customFormat="1" ht="18" thickBot="1">
      <c r="A40"/>
      <c r="B40" s="45">
        <v>37</v>
      </c>
      <c r="C40" s="107"/>
      <c r="D40" s="107"/>
      <c r="E40" s="107"/>
      <c r="F40" s="107"/>
      <c r="G40" s="1"/>
      <c r="H40" s="92" t="str">
        <f>IF($C40="","",COUNTIF('No.4 個人'!$C$5:$C$36,'No.3 名簿'!$B40))</f>
        <v/>
      </c>
      <c r="I40" s="92" t="str">
        <f>IF($C40="","",COUNTIF('No.5 団体'!$B$5:$B$60,$B40)+COUNTIF('No.5 団体'!$D$5:$D$60,$B40))</f>
        <v/>
      </c>
      <c r="J40" s="92" t="str">
        <f>IF($C40="","",COUNTIF('No.6 エキシビション'!$A$5:$E$35,$B40))</f>
        <v/>
      </c>
    </row>
    <row r="41" spans="1:10" s="22" customFormat="1" ht="18" thickBot="1">
      <c r="A41"/>
      <c r="B41" s="45">
        <v>38</v>
      </c>
      <c r="C41" s="107"/>
      <c r="D41" s="107"/>
      <c r="E41" s="107"/>
      <c r="F41" s="107"/>
      <c r="G41" s="1"/>
      <c r="H41" s="92" t="str">
        <f>IF($C41="","",COUNTIF('No.4 個人'!$C$5:$C$36,'No.3 名簿'!$B41))</f>
        <v/>
      </c>
      <c r="I41" s="92" t="str">
        <f>IF($C41="","",COUNTIF('No.5 団体'!$B$5:$B$60,$B41)+COUNTIF('No.5 団体'!$D$5:$D$60,$B41))</f>
        <v/>
      </c>
      <c r="J41" s="92" t="str">
        <f>IF($C41="","",COUNTIF('No.6 エキシビション'!$A$5:$E$35,$B41))</f>
        <v/>
      </c>
    </row>
    <row r="42" spans="1:10" s="22" customFormat="1" ht="18" thickBot="1">
      <c r="A42"/>
      <c r="B42" s="45">
        <v>39</v>
      </c>
      <c r="C42" s="107"/>
      <c r="D42" s="107"/>
      <c r="E42" s="107"/>
      <c r="F42" s="107"/>
      <c r="G42" s="1"/>
      <c r="H42" s="92" t="str">
        <f>IF($C42="","",COUNTIF('No.4 個人'!$C$5:$C$36,'No.3 名簿'!$B42))</f>
        <v/>
      </c>
      <c r="I42" s="92" t="str">
        <f>IF($C42="","",COUNTIF('No.5 団体'!$B$5:$B$60,$B42)+COUNTIF('No.5 団体'!$D$5:$D$60,$B42))</f>
        <v/>
      </c>
      <c r="J42" s="92" t="str">
        <f>IF($C42="","",COUNTIF('No.6 エキシビション'!$A$5:$E$35,$B42))</f>
        <v/>
      </c>
    </row>
    <row r="43" spans="1:10" s="22" customFormat="1" ht="18" thickBot="1">
      <c r="A43"/>
      <c r="B43" s="45">
        <v>40</v>
      </c>
      <c r="C43" s="107"/>
      <c r="D43" s="107"/>
      <c r="E43" s="107"/>
      <c r="F43" s="107"/>
      <c r="G43" s="1"/>
      <c r="H43" s="92" t="str">
        <f>IF($C43="","",COUNTIF('No.4 個人'!$C$5:$C$36,'No.3 名簿'!$B43))</f>
        <v/>
      </c>
      <c r="I43" s="92" t="str">
        <f>IF($C43="","",COUNTIF('No.5 団体'!$B$5:$B$60,$B43)+COUNTIF('No.5 団体'!$D$5:$D$60,$B43))</f>
        <v/>
      </c>
      <c r="J43" s="92" t="str">
        <f>IF($C43="","",COUNTIF('No.6 エキシビション'!$A$5:$E$35,$B43))</f>
        <v/>
      </c>
    </row>
    <row r="44" spans="1:10" s="22" customFormat="1" ht="18" thickBot="1">
      <c r="A44"/>
      <c r="B44" s="45">
        <v>41</v>
      </c>
      <c r="C44" s="107"/>
      <c r="D44" s="107"/>
      <c r="E44" s="107"/>
      <c r="F44" s="107"/>
      <c r="G44" s="1"/>
      <c r="H44" s="92" t="str">
        <f>IF($C44="","",COUNTIF('No.4 個人'!$C$5:$C$36,'No.3 名簿'!$B44))</f>
        <v/>
      </c>
      <c r="I44" s="92" t="str">
        <f>IF($C44="","",COUNTIF('No.5 団体'!$B$5:$B$60,$B44)+COUNTIF('No.5 団体'!$D$5:$D$60,$B44))</f>
        <v/>
      </c>
      <c r="J44" s="92" t="str">
        <f>IF($C44="","",COUNTIF('No.6 エキシビション'!$A$5:$E$35,$B44))</f>
        <v/>
      </c>
    </row>
    <row r="45" spans="1:10" s="22" customFormat="1" ht="18" thickBot="1">
      <c r="A45"/>
      <c r="B45" s="45">
        <v>42</v>
      </c>
      <c r="C45" s="107"/>
      <c r="D45" s="107"/>
      <c r="E45" s="107"/>
      <c r="F45" s="107"/>
      <c r="G45" s="1"/>
      <c r="H45" s="92" t="str">
        <f>IF($C45="","",COUNTIF('No.4 個人'!$C$5:$C$36,'No.3 名簿'!$B45))</f>
        <v/>
      </c>
      <c r="I45" s="92" t="str">
        <f>IF($C45="","",COUNTIF('No.5 団体'!$B$5:$B$60,$B45)+COUNTIF('No.5 団体'!$D$5:$D$60,$B45))</f>
        <v/>
      </c>
      <c r="J45" s="92" t="str">
        <f>IF($C45="","",COUNTIF('No.6 エキシビション'!$A$5:$E$35,$B45))</f>
        <v/>
      </c>
    </row>
    <row r="46" spans="1:10" s="22" customFormat="1" ht="18" thickBot="1">
      <c r="A46"/>
      <c r="B46" s="45">
        <v>43</v>
      </c>
      <c r="C46" s="107"/>
      <c r="D46" s="107"/>
      <c r="E46" s="107"/>
      <c r="F46" s="107"/>
      <c r="G46" s="1"/>
      <c r="H46" s="92" t="str">
        <f>IF($C46="","",COUNTIF('No.4 個人'!$C$5:$C$36,'No.3 名簿'!$B46))</f>
        <v/>
      </c>
      <c r="I46" s="92" t="str">
        <f>IF($C46="","",COUNTIF('No.5 団体'!$B$5:$B$60,$B46)+COUNTIF('No.5 団体'!$D$5:$D$60,$B46))</f>
        <v/>
      </c>
      <c r="J46" s="92" t="str">
        <f>IF($C46="","",COUNTIF('No.6 エキシビション'!$A$5:$E$35,$B46))</f>
        <v/>
      </c>
    </row>
    <row r="47" spans="1:10" s="22" customFormat="1" ht="18" thickBot="1">
      <c r="A47"/>
      <c r="B47" s="45">
        <v>44</v>
      </c>
      <c r="C47" s="107"/>
      <c r="D47" s="107"/>
      <c r="E47" s="107"/>
      <c r="F47" s="107"/>
      <c r="G47" s="1"/>
      <c r="H47" s="92" t="str">
        <f>IF($C47="","",COUNTIF('No.4 個人'!$C$5:$C$36,'No.3 名簿'!$B47))</f>
        <v/>
      </c>
      <c r="I47" s="92" t="str">
        <f>IF($C47="","",COUNTIF('No.5 団体'!$B$5:$B$60,$B47)+COUNTIF('No.5 団体'!$D$5:$D$60,$B47))</f>
        <v/>
      </c>
      <c r="J47" s="92" t="str">
        <f>IF($C47="","",COUNTIF('No.6 エキシビション'!$A$5:$E$35,$B47))</f>
        <v/>
      </c>
    </row>
    <row r="48" spans="1:10" s="22" customFormat="1" ht="18" thickBot="1">
      <c r="A48"/>
      <c r="B48" s="45">
        <v>45</v>
      </c>
      <c r="C48" s="107"/>
      <c r="D48" s="107"/>
      <c r="E48" s="107"/>
      <c r="F48" s="107"/>
      <c r="G48" s="1"/>
      <c r="H48" s="92" t="str">
        <f>IF($C48="","",COUNTIF('No.4 個人'!$C$5:$C$36,'No.3 名簿'!$B48))</f>
        <v/>
      </c>
      <c r="I48" s="92" t="str">
        <f>IF($C48="","",COUNTIF('No.5 団体'!$B$5:$B$60,$B48)+COUNTIF('No.5 団体'!$D$5:$D$60,$B48))</f>
        <v/>
      </c>
      <c r="J48" s="92" t="str">
        <f>IF($C48="","",COUNTIF('No.6 エキシビション'!$A$5:$E$35,$B48))</f>
        <v/>
      </c>
    </row>
    <row r="49" spans="1:10" s="22" customFormat="1" ht="18" thickBot="1">
      <c r="A49"/>
      <c r="B49" s="45">
        <v>46</v>
      </c>
      <c r="C49" s="107"/>
      <c r="D49" s="107"/>
      <c r="E49" s="107"/>
      <c r="F49" s="107"/>
      <c r="G49" s="1"/>
      <c r="H49" s="92" t="str">
        <f>IF($C49="","",COUNTIF('No.4 個人'!$C$5:$C$36,'No.3 名簿'!$B49))</f>
        <v/>
      </c>
      <c r="I49" s="92" t="str">
        <f>IF($C49="","",COUNTIF('No.5 団体'!$B$5:$B$60,$B49)+COUNTIF('No.5 団体'!$D$5:$D$60,$B49))</f>
        <v/>
      </c>
      <c r="J49" s="92" t="str">
        <f>IF($C49="","",COUNTIF('No.6 エキシビション'!$A$5:$E$35,$B49))</f>
        <v/>
      </c>
    </row>
    <row r="50" spans="1:10" s="22" customFormat="1" ht="18" thickBot="1">
      <c r="A50"/>
      <c r="B50" s="45">
        <v>47</v>
      </c>
      <c r="C50" s="107"/>
      <c r="D50" s="107"/>
      <c r="E50" s="107"/>
      <c r="F50" s="107"/>
      <c r="G50" s="1"/>
      <c r="H50" s="92" t="str">
        <f>IF($C50="","",COUNTIF('No.4 個人'!$C$5:$C$36,'No.3 名簿'!$B50))</f>
        <v/>
      </c>
      <c r="I50" s="92" t="str">
        <f>IF($C50="","",COUNTIF('No.5 団体'!$B$5:$B$60,$B50)+COUNTIF('No.5 団体'!$D$5:$D$60,$B50))</f>
        <v/>
      </c>
      <c r="J50" s="92" t="str">
        <f>IF($C50="","",COUNTIF('No.6 エキシビション'!$A$5:$E$35,$B50))</f>
        <v/>
      </c>
    </row>
    <row r="51" spans="1:10" s="22" customFormat="1" ht="18" thickBot="1">
      <c r="A51"/>
      <c r="B51" s="45">
        <v>48</v>
      </c>
      <c r="C51" s="107"/>
      <c r="D51" s="107"/>
      <c r="E51" s="107"/>
      <c r="F51" s="107"/>
      <c r="G51" s="1"/>
      <c r="H51" s="92" t="str">
        <f>IF($C51="","",COUNTIF('No.4 個人'!$C$5:$C$36,'No.3 名簿'!$B51))</f>
        <v/>
      </c>
      <c r="I51" s="92" t="str">
        <f>IF($C51="","",COUNTIF('No.5 団体'!$B$5:$B$60,$B51)+COUNTIF('No.5 団体'!$D$5:$D$60,$B51))</f>
        <v/>
      </c>
      <c r="J51" s="92" t="str">
        <f>IF($C51="","",COUNTIF('No.6 エキシビション'!$A$5:$E$35,$B51))</f>
        <v/>
      </c>
    </row>
    <row r="52" spans="1:10" s="22" customFormat="1" ht="18" thickBot="1">
      <c r="A52"/>
      <c r="B52" s="45">
        <v>49</v>
      </c>
      <c r="C52" s="107"/>
      <c r="D52" s="107"/>
      <c r="E52" s="107"/>
      <c r="F52" s="107"/>
      <c r="G52" s="1"/>
      <c r="H52" s="92" t="str">
        <f>IF($C52="","",COUNTIF('No.4 個人'!$C$5:$C$36,'No.3 名簿'!$B52))</f>
        <v/>
      </c>
      <c r="I52" s="92" t="str">
        <f>IF($C52="","",COUNTIF('No.5 団体'!$B$5:$B$60,$B52)+COUNTIF('No.5 団体'!$D$5:$D$60,$B52))</f>
        <v/>
      </c>
      <c r="J52" s="92" t="str">
        <f>IF($C52="","",COUNTIF('No.6 エキシビション'!$A$5:$E$35,$B52))</f>
        <v/>
      </c>
    </row>
    <row r="53" spans="1:10" s="22" customFormat="1" ht="18" thickBot="1">
      <c r="A53"/>
      <c r="B53" s="45">
        <v>50</v>
      </c>
      <c r="C53" s="107"/>
      <c r="D53" s="107"/>
      <c r="E53" s="107"/>
      <c r="F53" s="107"/>
      <c r="G53" s="1"/>
      <c r="H53" s="92" t="str">
        <f>IF($C53="","",COUNTIF('No.4 個人'!$C$5:$C$36,'No.3 名簿'!$B53))</f>
        <v/>
      </c>
      <c r="I53" s="92" t="str">
        <f>IF($C53="","",COUNTIF('No.5 団体'!$B$5:$B$60,$B53)+COUNTIF('No.5 団体'!$D$5:$D$60,$B53))</f>
        <v/>
      </c>
      <c r="J53" s="92" t="str">
        <f>IF($C53="","",COUNTIF('No.6 エキシビション'!$A$5:$E$35,$B53))</f>
        <v/>
      </c>
    </row>
    <row r="54" spans="1:10" s="22" customFormat="1">
      <c r="A54"/>
      <c r="B54" s="18"/>
      <c r="C54" s="1"/>
      <c r="D54" s="1"/>
      <c r="E54" s="1"/>
      <c r="F54" s="1"/>
      <c r="G54" s="1"/>
      <c r="H54" s="1"/>
      <c r="I54" s="1"/>
    </row>
    <row r="55" spans="1:10" s="22" customFormat="1">
      <c r="A55"/>
      <c r="B55" s="18"/>
      <c r="C55" s="1"/>
      <c r="D55" s="1"/>
      <c r="E55" s="1"/>
      <c r="F55" s="1"/>
      <c r="G55" s="1"/>
      <c r="H55" s="1"/>
      <c r="I55" s="1"/>
    </row>
    <row r="56" spans="1:10" s="22" customFormat="1">
      <c r="A56"/>
      <c r="B56" s="18"/>
      <c r="C56" s="1"/>
      <c r="D56" s="1"/>
      <c r="E56" s="1"/>
      <c r="F56" s="1"/>
      <c r="G56" s="1"/>
      <c r="H56" s="1"/>
      <c r="I56" s="1"/>
    </row>
    <row r="57" spans="1:10" s="22" customFormat="1">
      <c r="A57"/>
      <c r="B57" s="18"/>
      <c r="C57" s="1"/>
      <c r="D57" s="1"/>
      <c r="E57" s="1"/>
      <c r="F57" s="1"/>
      <c r="G57" s="1"/>
      <c r="H57" s="1"/>
      <c r="I57" s="1"/>
    </row>
    <row r="58" spans="1:10" s="22" customFormat="1">
      <c r="A58"/>
      <c r="B58" s="18"/>
      <c r="C58" s="1"/>
      <c r="D58" s="1"/>
      <c r="E58" s="1"/>
      <c r="F58" s="1"/>
      <c r="G58" s="1"/>
      <c r="H58" s="1"/>
      <c r="I58" s="1"/>
    </row>
    <row r="59" spans="1:10" ht="19">
      <c r="B59" s="18"/>
      <c r="C59" s="1"/>
      <c r="D59" s="1"/>
      <c r="E59" s="1"/>
      <c r="F59" s="1"/>
      <c r="G59" s="1"/>
      <c r="H59" s="1"/>
      <c r="I59" s="1"/>
      <c r="J59" s="3"/>
    </row>
    <row r="60" spans="1:10">
      <c r="B60" s="18"/>
      <c r="C60" s="1"/>
      <c r="D60" s="1"/>
      <c r="E60" s="1"/>
      <c r="F60" s="1"/>
      <c r="G60" s="1"/>
      <c r="H60" s="1"/>
      <c r="I60" s="1"/>
    </row>
    <row r="61" spans="1:10">
      <c r="B61" s="18"/>
      <c r="C61" s="1"/>
      <c r="D61" s="1"/>
      <c r="E61" s="1"/>
      <c r="F61" s="1"/>
      <c r="G61" s="1"/>
      <c r="H61" s="1"/>
      <c r="I61" s="1"/>
    </row>
    <row r="62" spans="1:10">
      <c r="B62" s="18"/>
      <c r="C62" s="1"/>
      <c r="D62" s="1"/>
      <c r="E62" s="1"/>
      <c r="F62" s="1"/>
      <c r="G62" s="1"/>
      <c r="H62" s="1"/>
      <c r="I62" s="1"/>
    </row>
    <row r="63" spans="1:10">
      <c r="B63" s="18"/>
      <c r="C63" s="1"/>
      <c r="D63" s="1"/>
      <c r="E63" s="1"/>
      <c r="F63" s="1"/>
      <c r="G63" s="1"/>
      <c r="H63" s="1"/>
      <c r="I63" s="1"/>
    </row>
  </sheetData>
  <sheetProtection sheet="1" objects="1" scenarios="1"/>
  <mergeCells count="1">
    <mergeCell ref="A1:F1"/>
  </mergeCells>
  <phoneticPr fontId="2"/>
  <conditionalFormatting sqref="C4:F53">
    <cfRule type="expression" dxfId="42" priority="1">
      <formula>C4=""</formula>
    </cfRule>
  </conditionalFormatting>
  <dataValidations count="1">
    <dataValidation type="list" allowBlank="1" showInputMessage="1" showErrorMessage="1" sqref="D4:D53" xr:uid="{DF0293A9-B6CE-469F-BD99-3F324CC752CB}">
      <formula1>INDIRECT(C4)</formula1>
    </dataValidation>
  </dataValidations>
  <pageMargins left="0.7" right="0.7" top="0.75" bottom="0.75" header="0.3" footer="0.3"/>
  <pageSetup paperSize="9" scale="64" orientation="portrait" r:id="rId1"/>
  <colBreaks count="1" manualBreakCount="1">
    <brk id="7" max="96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4F7636-8657-4DB2-A114-0A5F8211CA7E}">
          <x14:formula1>
            <xm:f>データ※編集不可!$A$1:$A$3</xm:f>
          </x14:formula1>
          <xm:sqref>C4:C53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3A96-D5AF-4700-AE75-02D68B5C7B2C}">
  <dimension ref="A1:J40"/>
  <sheetViews>
    <sheetView workbookViewId="0">
      <selection activeCell="L7" sqref="L7"/>
    </sheetView>
  </sheetViews>
  <sheetFormatPr baseColWidth="10" defaultColWidth="8.6640625" defaultRowHeight="12"/>
  <cols>
    <col min="1" max="4" width="8.6640625" style="6"/>
    <col min="5" max="5" width="2.6640625" style="6" customWidth="1"/>
    <col min="6" max="6" width="16.33203125" style="6" customWidth="1"/>
    <col min="7" max="7" width="19.83203125" style="6" customWidth="1"/>
    <col min="8" max="8" width="5.5" style="6" customWidth="1"/>
    <col min="9" max="9" width="4.5" style="6" bestFit="1" customWidth="1"/>
    <col min="10" max="10" width="4.5" style="6" customWidth="1"/>
    <col min="11" max="16384" width="8.6640625" style="6"/>
  </cols>
  <sheetData>
    <row r="1" spans="1:10" ht="30" customHeight="1">
      <c r="A1" s="44"/>
      <c r="B1" s="146" t="s">
        <v>66</v>
      </c>
      <c r="C1" s="147"/>
      <c r="E1" s="148" t="s">
        <v>120</v>
      </c>
      <c r="F1" s="148"/>
      <c r="G1" s="148"/>
      <c r="H1" s="148"/>
      <c r="I1" s="148"/>
      <c r="J1" s="148"/>
    </row>
    <row r="2" spans="1:10" ht="18.75" customHeight="1">
      <c r="E2" s="7"/>
    </row>
    <row r="3" spans="1:10" s="8" customFormat="1" ht="25" customHeight="1">
      <c r="A3" s="8" t="s">
        <v>75</v>
      </c>
      <c r="B3" s="47"/>
      <c r="C3" s="47"/>
      <c r="E3" s="8" t="s">
        <v>63</v>
      </c>
      <c r="G3" s="2"/>
    </row>
    <row r="4" spans="1:10" s="13" customFormat="1" ht="20" customHeight="1">
      <c r="A4" s="46"/>
      <c r="B4" s="34" t="s">
        <v>6</v>
      </c>
      <c r="C4" s="34" t="s">
        <v>62</v>
      </c>
      <c r="E4" s="46"/>
      <c r="F4" s="34" t="s">
        <v>6</v>
      </c>
      <c r="G4" s="28" t="s">
        <v>15</v>
      </c>
      <c r="H4" s="17" t="s">
        <v>5</v>
      </c>
      <c r="I4" s="33"/>
      <c r="J4" s="33"/>
    </row>
    <row r="5" spans="1:10" s="13" customFormat="1" ht="20" customHeight="1">
      <c r="A5" s="15">
        <v>1</v>
      </c>
      <c r="B5" s="42"/>
      <c r="C5" s="42"/>
      <c r="E5" s="15">
        <v>1</v>
      </c>
      <c r="F5" s="26" t="str">
        <f t="shared" ref="F5:F12" si="0">IF(B5="","",B5)</f>
        <v/>
      </c>
      <c r="G5" s="26" t="str">
        <f>IF(C5="","",VLOOKUP(C5,'No.3 名簿'!meibo,4))</f>
        <v/>
      </c>
      <c r="H5" s="26" t="str">
        <f>IF(C5="","",VLOOKUP(C5,'No.3 名簿'!meibo,3))</f>
        <v/>
      </c>
      <c r="I5" s="33"/>
      <c r="J5" s="33"/>
    </row>
    <row r="6" spans="1:10" s="13" customFormat="1" ht="20" customHeight="1">
      <c r="A6" s="31">
        <v>2</v>
      </c>
      <c r="B6" s="42"/>
      <c r="C6" s="42"/>
      <c r="E6" s="31">
        <v>2</v>
      </c>
      <c r="F6" s="26" t="str">
        <f t="shared" si="0"/>
        <v/>
      </c>
      <c r="G6" s="26" t="str">
        <f>IF(C6="","",VLOOKUP(C6,'No.3 名簿'!meibo,4))</f>
        <v/>
      </c>
      <c r="H6" s="26" t="str">
        <f>IF(C6="","",VLOOKUP(C6,'No.3 名簿'!meibo,3))</f>
        <v/>
      </c>
      <c r="I6" s="33"/>
      <c r="J6" s="33"/>
    </row>
    <row r="7" spans="1:10" s="13" customFormat="1" ht="20" customHeight="1">
      <c r="A7" s="15">
        <v>3</v>
      </c>
      <c r="B7" s="42"/>
      <c r="C7" s="42"/>
      <c r="E7" s="15">
        <v>3</v>
      </c>
      <c r="F7" s="26" t="str">
        <f t="shared" si="0"/>
        <v/>
      </c>
      <c r="G7" s="26" t="str">
        <f>IF(C7="","",VLOOKUP(C7,'No.3 名簿'!meibo,4))</f>
        <v/>
      </c>
      <c r="H7" s="26" t="str">
        <f>IF(C7="","",VLOOKUP(C7,'No.3 名簿'!meibo,3))</f>
        <v/>
      </c>
      <c r="I7" s="33"/>
      <c r="J7" s="33"/>
    </row>
    <row r="8" spans="1:10" s="13" customFormat="1" ht="20" customHeight="1">
      <c r="A8" s="31">
        <v>4</v>
      </c>
      <c r="B8" s="42"/>
      <c r="C8" s="42"/>
      <c r="E8" s="31">
        <v>4</v>
      </c>
      <c r="F8" s="26" t="str">
        <f t="shared" si="0"/>
        <v/>
      </c>
      <c r="G8" s="26" t="str">
        <f>IF(C8="","",VLOOKUP(C8,'No.3 名簿'!meibo,4))</f>
        <v/>
      </c>
      <c r="H8" s="26" t="str">
        <f>IF(C8="","",VLOOKUP(C8,'No.3 名簿'!meibo,3))</f>
        <v/>
      </c>
      <c r="I8" s="33"/>
      <c r="J8" s="33"/>
    </row>
    <row r="9" spans="1:10" s="13" customFormat="1" ht="20" customHeight="1">
      <c r="A9" s="15">
        <v>5</v>
      </c>
      <c r="B9" s="42"/>
      <c r="C9" s="42"/>
      <c r="E9" s="15">
        <v>5</v>
      </c>
      <c r="F9" s="26" t="str">
        <f t="shared" si="0"/>
        <v/>
      </c>
      <c r="G9" s="26" t="str">
        <f>IF(C9="","",VLOOKUP(C9,'No.3 名簿'!meibo,4))</f>
        <v/>
      </c>
      <c r="H9" s="26" t="str">
        <f>IF(C9="","",VLOOKUP(C9,'No.3 名簿'!meibo,3))</f>
        <v/>
      </c>
      <c r="I9" s="33"/>
      <c r="J9" s="33"/>
    </row>
    <row r="10" spans="1:10" s="13" customFormat="1" ht="20" customHeight="1">
      <c r="A10" s="31">
        <v>6</v>
      </c>
      <c r="B10" s="42"/>
      <c r="C10" s="42"/>
      <c r="E10" s="31">
        <v>6</v>
      </c>
      <c r="F10" s="26" t="str">
        <f t="shared" si="0"/>
        <v/>
      </c>
      <c r="G10" s="26" t="str">
        <f>IF(C10="","",VLOOKUP(C10,'No.3 名簿'!meibo,4))</f>
        <v/>
      </c>
      <c r="H10" s="26" t="str">
        <f>IF(C10="","",VLOOKUP(C10,'No.3 名簿'!meibo,3))</f>
        <v/>
      </c>
      <c r="I10" s="33"/>
      <c r="J10" s="33"/>
    </row>
    <row r="11" spans="1:10" s="13" customFormat="1" ht="20" customHeight="1">
      <c r="A11" s="15">
        <v>7</v>
      </c>
      <c r="B11" s="42"/>
      <c r="C11" s="42"/>
      <c r="E11" s="15">
        <v>7</v>
      </c>
      <c r="F11" s="26" t="str">
        <f t="shared" si="0"/>
        <v/>
      </c>
      <c r="G11" s="26" t="str">
        <f>IF(C11="","",VLOOKUP(C11,'No.3 名簿'!meibo,4))</f>
        <v/>
      </c>
      <c r="H11" s="26" t="str">
        <f>IF(C11="","",VLOOKUP(C11,'No.3 名簿'!meibo,3))</f>
        <v/>
      </c>
      <c r="I11" s="33"/>
      <c r="J11" s="33"/>
    </row>
    <row r="12" spans="1:10" s="13" customFormat="1" ht="20" customHeight="1">
      <c r="A12" s="15">
        <v>8</v>
      </c>
      <c r="B12" s="42"/>
      <c r="C12" s="42"/>
      <c r="E12" s="15">
        <v>8</v>
      </c>
      <c r="F12" s="26" t="str">
        <f t="shared" si="0"/>
        <v/>
      </c>
      <c r="G12" s="26" t="str">
        <f>IF(C12="","",VLOOKUP(C12,'No.3 名簿'!meibo,4))</f>
        <v/>
      </c>
      <c r="H12" s="26" t="str">
        <f>IF(C12="","",VLOOKUP(C12,'No.3 名簿'!meibo,3))</f>
        <v/>
      </c>
      <c r="I12" s="33"/>
      <c r="J12" s="33"/>
    </row>
    <row r="13" spans="1:10" ht="15.75" customHeight="1">
      <c r="A13" s="90" t="s">
        <v>67</v>
      </c>
      <c r="B13" s="90"/>
      <c r="C13" s="90"/>
      <c r="F13" s="14"/>
      <c r="J13" s="14"/>
    </row>
    <row r="14" spans="1:10" ht="13">
      <c r="A14" s="53"/>
      <c r="B14" s="54"/>
      <c r="C14" s="54"/>
      <c r="F14" s="14"/>
      <c r="G14" s="48" t="s">
        <v>114</v>
      </c>
      <c r="H14" s="25">
        <f>COUNT(C5:C12)</f>
        <v>0</v>
      </c>
      <c r="I14" s="49" t="s">
        <v>6</v>
      </c>
      <c r="J14" s="14"/>
    </row>
    <row r="15" spans="1:10" s="8" customFormat="1" ht="20" customHeight="1">
      <c r="A15" s="8" t="s">
        <v>76</v>
      </c>
      <c r="E15" s="8" t="s">
        <v>64</v>
      </c>
      <c r="G15" s="2"/>
    </row>
    <row r="16" spans="1:10" s="13" customFormat="1" ht="20" customHeight="1">
      <c r="A16" s="46"/>
      <c r="B16" s="34" t="s">
        <v>6</v>
      </c>
      <c r="C16" s="34" t="s">
        <v>62</v>
      </c>
      <c r="E16" s="46"/>
      <c r="F16" s="34" t="s">
        <v>6</v>
      </c>
      <c r="G16" s="28" t="s">
        <v>15</v>
      </c>
      <c r="H16" s="17" t="s">
        <v>5</v>
      </c>
      <c r="I16" s="33"/>
      <c r="J16" s="33"/>
    </row>
    <row r="17" spans="1:10" s="13" customFormat="1" ht="20" customHeight="1">
      <c r="A17" s="15">
        <v>1</v>
      </c>
      <c r="B17" s="42"/>
      <c r="C17" s="42"/>
      <c r="E17" s="15">
        <v>1</v>
      </c>
      <c r="F17" s="26" t="str">
        <f t="shared" ref="F17:F24" si="1">IF(B17="","",B17)</f>
        <v/>
      </c>
      <c r="G17" s="26" t="str">
        <f>IF(C17="","",VLOOKUP(C17,'No.3 名簿'!meibo,4))</f>
        <v/>
      </c>
      <c r="H17" s="26" t="str">
        <f>IF(C17="","",VLOOKUP(C17,'No.3 名簿'!meibo,3))</f>
        <v/>
      </c>
      <c r="I17" s="33"/>
      <c r="J17" s="33"/>
    </row>
    <row r="18" spans="1:10" s="13" customFormat="1" ht="20" customHeight="1">
      <c r="A18" s="31">
        <v>2</v>
      </c>
      <c r="B18" s="42"/>
      <c r="C18" s="42"/>
      <c r="E18" s="31">
        <v>2</v>
      </c>
      <c r="F18" s="26" t="str">
        <f t="shared" si="1"/>
        <v/>
      </c>
      <c r="G18" s="26" t="str">
        <f>IF(C18="","",VLOOKUP(C18,'No.3 名簿'!meibo,4))</f>
        <v/>
      </c>
      <c r="H18" s="26" t="str">
        <f>IF(C18="","",VLOOKUP(C18,'No.3 名簿'!meibo,3))</f>
        <v/>
      </c>
      <c r="I18" s="33"/>
      <c r="J18" s="33"/>
    </row>
    <row r="19" spans="1:10" s="13" customFormat="1" ht="20" customHeight="1">
      <c r="A19" s="15">
        <v>3</v>
      </c>
      <c r="B19" s="42"/>
      <c r="C19" s="42"/>
      <c r="E19" s="15">
        <v>3</v>
      </c>
      <c r="F19" s="26" t="str">
        <f t="shared" si="1"/>
        <v/>
      </c>
      <c r="G19" s="26" t="str">
        <f>IF(C19="","",VLOOKUP(C19,'No.3 名簿'!meibo,4))</f>
        <v/>
      </c>
      <c r="H19" s="26" t="str">
        <f>IF(C19="","",VLOOKUP(C19,'No.3 名簿'!meibo,3))</f>
        <v/>
      </c>
      <c r="I19" s="33"/>
      <c r="J19" s="33"/>
    </row>
    <row r="20" spans="1:10" s="13" customFormat="1" ht="20" customHeight="1">
      <c r="A20" s="31">
        <v>4</v>
      </c>
      <c r="B20" s="42"/>
      <c r="C20" s="42"/>
      <c r="E20" s="31">
        <v>4</v>
      </c>
      <c r="F20" s="26" t="str">
        <f t="shared" si="1"/>
        <v/>
      </c>
      <c r="G20" s="26" t="str">
        <f>IF(C20="","",VLOOKUP(C20,'No.3 名簿'!meibo,4))</f>
        <v/>
      </c>
      <c r="H20" s="26" t="str">
        <f>IF(C20="","",VLOOKUP(C20,'No.3 名簿'!meibo,3))</f>
        <v/>
      </c>
      <c r="I20" s="33"/>
      <c r="J20" s="33"/>
    </row>
    <row r="21" spans="1:10" s="13" customFormat="1" ht="20" customHeight="1">
      <c r="A21" s="15">
        <v>5</v>
      </c>
      <c r="B21" s="42"/>
      <c r="C21" s="42"/>
      <c r="E21" s="15">
        <v>5</v>
      </c>
      <c r="F21" s="26" t="str">
        <f t="shared" si="1"/>
        <v/>
      </c>
      <c r="G21" s="26" t="str">
        <f>IF(C21="","",VLOOKUP(C21,'No.3 名簿'!meibo,4))</f>
        <v/>
      </c>
      <c r="H21" s="26" t="str">
        <f>IF(C21="","",VLOOKUP(C21,'No.3 名簿'!meibo,3))</f>
        <v/>
      </c>
      <c r="I21" s="33"/>
      <c r="J21" s="33"/>
    </row>
    <row r="22" spans="1:10" s="13" customFormat="1" ht="20" customHeight="1">
      <c r="A22" s="31">
        <v>6</v>
      </c>
      <c r="B22" s="42"/>
      <c r="C22" s="42"/>
      <c r="E22" s="31">
        <v>6</v>
      </c>
      <c r="F22" s="26" t="str">
        <f t="shared" si="1"/>
        <v/>
      </c>
      <c r="G22" s="26" t="str">
        <f>IF(C22="","",VLOOKUP(C22,'No.3 名簿'!meibo,4))</f>
        <v/>
      </c>
      <c r="H22" s="26" t="str">
        <f>IF(C22="","",VLOOKUP(C22,'No.3 名簿'!meibo,3))</f>
        <v/>
      </c>
      <c r="I22" s="33"/>
      <c r="J22" s="33"/>
    </row>
    <row r="23" spans="1:10" s="13" customFormat="1" ht="20" customHeight="1">
      <c r="A23" s="15">
        <v>7</v>
      </c>
      <c r="B23" s="42"/>
      <c r="C23" s="42"/>
      <c r="E23" s="15">
        <v>7</v>
      </c>
      <c r="F23" s="26" t="str">
        <f t="shared" si="1"/>
        <v/>
      </c>
      <c r="G23" s="26" t="str">
        <f>IF(C23="","",VLOOKUP(C23,'No.3 名簿'!meibo,4))</f>
        <v/>
      </c>
      <c r="H23" s="26" t="str">
        <f>IF(C23="","",VLOOKUP(C23,'No.3 名簿'!meibo,3))</f>
        <v/>
      </c>
      <c r="I23" s="33"/>
      <c r="J23" s="33"/>
    </row>
    <row r="24" spans="1:10" s="13" customFormat="1" ht="20" customHeight="1">
      <c r="A24" s="15">
        <v>8</v>
      </c>
      <c r="B24" s="42"/>
      <c r="C24" s="42"/>
      <c r="E24" s="15">
        <v>8</v>
      </c>
      <c r="F24" s="26" t="str">
        <f t="shared" si="1"/>
        <v/>
      </c>
      <c r="G24" s="26" t="str">
        <f>IF(C24="","",VLOOKUP(C24,'No.3 名簿'!meibo,4))</f>
        <v/>
      </c>
      <c r="H24" s="26" t="str">
        <f>IF(C24="","",VLOOKUP(C24,'No.3 名簿'!meibo,3))</f>
        <v/>
      </c>
      <c r="I24" s="33"/>
      <c r="J24" s="33"/>
    </row>
    <row r="25" spans="1:10" ht="15.75" customHeight="1">
      <c r="A25" s="90" t="s">
        <v>67</v>
      </c>
      <c r="B25" s="90"/>
      <c r="C25" s="90"/>
      <c r="F25" s="14"/>
      <c r="J25" s="14"/>
    </row>
    <row r="26" spans="1:10" ht="13">
      <c r="A26" s="53"/>
      <c r="B26" s="54"/>
      <c r="C26" s="54"/>
      <c r="F26" s="14"/>
      <c r="G26" s="48" t="s">
        <v>114</v>
      </c>
      <c r="H26" s="25">
        <f>COUNT(C17:C24)</f>
        <v>0</v>
      </c>
      <c r="I26" s="49" t="s">
        <v>6</v>
      </c>
      <c r="J26" s="14"/>
    </row>
    <row r="27" spans="1:10" s="8" customFormat="1" ht="20" customHeight="1">
      <c r="A27" s="8" t="s">
        <v>77</v>
      </c>
      <c r="E27" s="8" t="s">
        <v>65</v>
      </c>
      <c r="G27" s="2"/>
    </row>
    <row r="28" spans="1:10" s="13" customFormat="1" ht="20" customHeight="1">
      <c r="A28" s="46"/>
      <c r="B28" s="34" t="s">
        <v>6</v>
      </c>
      <c r="C28" s="34" t="s">
        <v>62</v>
      </c>
      <c r="E28" s="46"/>
      <c r="F28" s="34" t="s">
        <v>6</v>
      </c>
      <c r="G28" s="28" t="s">
        <v>15</v>
      </c>
      <c r="H28" s="17" t="s">
        <v>5</v>
      </c>
      <c r="I28" s="33"/>
      <c r="J28" s="33"/>
    </row>
    <row r="29" spans="1:10" s="13" customFormat="1" ht="20" customHeight="1">
      <c r="A29" s="15">
        <v>1</v>
      </c>
      <c r="B29" s="42"/>
      <c r="C29" s="42"/>
      <c r="E29" s="15">
        <v>1</v>
      </c>
      <c r="F29" s="26" t="str">
        <f t="shared" ref="F29:F36" si="2">IF(B29="","",B29)</f>
        <v/>
      </c>
      <c r="G29" s="26" t="str">
        <f>IF(C29="","",VLOOKUP(C29,'No.3 名簿'!meibo,4))</f>
        <v/>
      </c>
      <c r="H29" s="26" t="str">
        <f>IF(C29="","",VLOOKUP(C29,'No.3 名簿'!meibo,3))</f>
        <v/>
      </c>
      <c r="I29" s="33"/>
      <c r="J29" s="33"/>
    </row>
    <row r="30" spans="1:10" s="13" customFormat="1" ht="20" customHeight="1">
      <c r="A30" s="31">
        <v>2</v>
      </c>
      <c r="B30" s="42"/>
      <c r="C30" s="42"/>
      <c r="E30" s="31">
        <v>2</v>
      </c>
      <c r="F30" s="26" t="str">
        <f t="shared" si="2"/>
        <v/>
      </c>
      <c r="G30" s="26" t="str">
        <f>IF(C30="","",VLOOKUP(C30,'No.3 名簿'!meibo,4))</f>
        <v/>
      </c>
      <c r="H30" s="26" t="str">
        <f>IF(C30="","",VLOOKUP(C30,'No.3 名簿'!meibo,3))</f>
        <v/>
      </c>
      <c r="I30" s="33"/>
      <c r="J30" s="33"/>
    </row>
    <row r="31" spans="1:10" s="13" customFormat="1" ht="20" customHeight="1">
      <c r="A31" s="15">
        <v>3</v>
      </c>
      <c r="B31" s="42"/>
      <c r="C31" s="42"/>
      <c r="E31" s="15">
        <v>3</v>
      </c>
      <c r="F31" s="26" t="str">
        <f t="shared" si="2"/>
        <v/>
      </c>
      <c r="G31" s="26" t="str">
        <f>IF(C31="","",VLOOKUP(C31,'No.3 名簿'!meibo,4))</f>
        <v/>
      </c>
      <c r="H31" s="26" t="str">
        <f>IF(C31="","",VLOOKUP(C31,'No.3 名簿'!meibo,3))</f>
        <v/>
      </c>
      <c r="I31" s="33"/>
      <c r="J31" s="33"/>
    </row>
    <row r="32" spans="1:10" s="13" customFormat="1" ht="20" customHeight="1">
      <c r="A32" s="31">
        <v>4</v>
      </c>
      <c r="B32" s="42"/>
      <c r="C32" s="42"/>
      <c r="E32" s="31">
        <v>4</v>
      </c>
      <c r="F32" s="26" t="str">
        <f t="shared" si="2"/>
        <v/>
      </c>
      <c r="G32" s="26" t="str">
        <f>IF(C32="","",VLOOKUP(C32,'No.3 名簿'!meibo,4))</f>
        <v/>
      </c>
      <c r="H32" s="26" t="str">
        <f>IF(C32="","",VLOOKUP(C32,'No.3 名簿'!meibo,3))</f>
        <v/>
      </c>
      <c r="I32" s="33"/>
      <c r="J32" s="33"/>
    </row>
    <row r="33" spans="1:10" s="13" customFormat="1" ht="20" customHeight="1">
      <c r="A33" s="15">
        <v>5</v>
      </c>
      <c r="B33" s="42"/>
      <c r="C33" s="42"/>
      <c r="E33" s="15">
        <v>5</v>
      </c>
      <c r="F33" s="26" t="str">
        <f t="shared" si="2"/>
        <v/>
      </c>
      <c r="G33" s="26" t="str">
        <f>IF(C33="","",VLOOKUP(C33,'No.3 名簿'!meibo,4))</f>
        <v/>
      </c>
      <c r="H33" s="26" t="str">
        <f>IF(C33="","",VLOOKUP(C33,'No.3 名簿'!meibo,3))</f>
        <v/>
      </c>
      <c r="I33" s="33"/>
      <c r="J33" s="33"/>
    </row>
    <row r="34" spans="1:10" s="13" customFormat="1" ht="20" customHeight="1">
      <c r="A34" s="31">
        <v>6</v>
      </c>
      <c r="B34" s="42"/>
      <c r="C34" s="42"/>
      <c r="E34" s="31">
        <v>6</v>
      </c>
      <c r="F34" s="26" t="str">
        <f t="shared" si="2"/>
        <v/>
      </c>
      <c r="G34" s="26" t="str">
        <f>IF(C34="","",VLOOKUP(C34,'No.3 名簿'!meibo,4))</f>
        <v/>
      </c>
      <c r="H34" s="26" t="str">
        <f>IF(C34="","",VLOOKUP(C34,'No.3 名簿'!meibo,3))</f>
        <v/>
      </c>
      <c r="I34" s="33"/>
      <c r="J34" s="33"/>
    </row>
    <row r="35" spans="1:10" s="13" customFormat="1" ht="20" customHeight="1">
      <c r="A35" s="15">
        <v>7</v>
      </c>
      <c r="B35" s="42"/>
      <c r="C35" s="42"/>
      <c r="E35" s="15">
        <v>7</v>
      </c>
      <c r="F35" s="26" t="str">
        <f t="shared" si="2"/>
        <v/>
      </c>
      <c r="G35" s="26" t="str">
        <f>IF(C35="","",VLOOKUP(C35,'No.3 名簿'!meibo,4))</f>
        <v/>
      </c>
      <c r="H35" s="26" t="str">
        <f>IF(C35="","",VLOOKUP(C35,'No.3 名簿'!meibo,3))</f>
        <v/>
      </c>
      <c r="I35" s="33"/>
      <c r="J35" s="33"/>
    </row>
    <row r="36" spans="1:10" s="13" customFormat="1" ht="20" customHeight="1">
      <c r="A36" s="15">
        <v>8</v>
      </c>
      <c r="B36" s="42"/>
      <c r="C36" s="42"/>
      <c r="E36" s="15">
        <v>8</v>
      </c>
      <c r="F36" s="26" t="str">
        <f t="shared" si="2"/>
        <v/>
      </c>
      <c r="G36" s="26" t="str">
        <f>IF(C36="","",VLOOKUP(C36,'No.3 名簿'!meibo,4))</f>
        <v/>
      </c>
      <c r="H36" s="26" t="str">
        <f>IF(C36="","",VLOOKUP(C36,'No.3 名簿'!meibo,3))</f>
        <v/>
      </c>
      <c r="I36" s="33"/>
      <c r="J36" s="33"/>
    </row>
    <row r="37" spans="1:10" ht="15.75" customHeight="1">
      <c r="A37" s="90" t="s">
        <v>67</v>
      </c>
      <c r="B37" s="90"/>
      <c r="C37" s="90"/>
      <c r="F37" s="14"/>
      <c r="J37" s="14"/>
    </row>
    <row r="38" spans="1:10" ht="13">
      <c r="A38" s="53"/>
      <c r="B38" s="54"/>
      <c r="C38" s="54"/>
      <c r="F38" s="14"/>
      <c r="G38" s="48" t="s">
        <v>114</v>
      </c>
      <c r="H38" s="25">
        <f>COUNT(C29:C36)</f>
        <v>0</v>
      </c>
      <c r="I38" s="49" t="s">
        <v>6</v>
      </c>
      <c r="J38" s="14"/>
    </row>
    <row r="39" spans="1:10" ht="14" thickBot="1">
      <c r="A39" s="53"/>
      <c r="B39" s="54"/>
      <c r="C39" s="54"/>
      <c r="F39" s="14"/>
      <c r="G39" s="48"/>
      <c r="H39" s="60"/>
      <c r="I39" s="49"/>
      <c r="J39" s="14"/>
    </row>
    <row r="40" spans="1:10" ht="17" thickBot="1">
      <c r="G40" s="48" t="s">
        <v>114</v>
      </c>
      <c r="H40" s="56">
        <f>H38+H26+H14</f>
        <v>0</v>
      </c>
      <c r="I40" s="49" t="s">
        <v>6</v>
      </c>
    </row>
  </sheetData>
  <sheetProtection sheet="1" objects="1" scenarios="1"/>
  <mergeCells count="2">
    <mergeCell ref="B1:C1"/>
    <mergeCell ref="E1:J1"/>
  </mergeCells>
  <phoneticPr fontId="2"/>
  <conditionalFormatting sqref="B5:C12">
    <cfRule type="expression" dxfId="41" priority="24">
      <formula>B5=""</formula>
    </cfRule>
  </conditionalFormatting>
  <conditionalFormatting sqref="B17:C24">
    <cfRule type="expression" dxfId="40" priority="4">
      <formula>B17=""</formula>
    </cfRule>
  </conditionalFormatting>
  <conditionalFormatting sqref="B29:C36">
    <cfRule type="expression" dxfId="39" priority="1">
      <formula>B29=""</formula>
    </cfRule>
  </conditionalFormatting>
  <pageMargins left="0.7" right="0.7" top="0.75" bottom="0.75" header="0.3" footer="0.3"/>
  <pageSetup paperSize="9" scale="7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B015CBB-6D99-43C1-88E8-282CA111E6C0}">
          <x14:formula1>
            <xm:f>データ※編集不可!$E$1:$E$5</xm:f>
          </x14:formula1>
          <xm:sqref>B5:B12</xm:sqref>
        </x14:dataValidation>
        <x14:dataValidation type="list" allowBlank="1" showInputMessage="1" showErrorMessage="1" xr:uid="{1AB91D23-B23F-424B-A319-EF8A242671F6}">
          <x14:formula1>
            <xm:f>データ※編集不可!$E$2:$E$5</xm:f>
          </x14:formula1>
          <xm:sqref>B17:B24 B29:B36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2"/>
  <sheetViews>
    <sheetView workbookViewId="0">
      <selection activeCell="Q16" sqref="Q16"/>
    </sheetView>
  </sheetViews>
  <sheetFormatPr baseColWidth="10" defaultColWidth="8.6640625" defaultRowHeight="12"/>
  <cols>
    <col min="1" max="1" width="3.6640625" style="6" bestFit="1" customWidth="1"/>
    <col min="2" max="2" width="9.6640625" style="6" customWidth="1"/>
    <col min="3" max="3" width="3.6640625" style="6" bestFit="1" customWidth="1"/>
    <col min="4" max="4" width="10.33203125" style="6" customWidth="1"/>
    <col min="5" max="5" width="8.6640625" style="6"/>
    <col min="6" max="6" width="2.6640625" style="6" customWidth="1"/>
    <col min="7" max="7" width="16.33203125" style="6" customWidth="1"/>
    <col min="8" max="8" width="5.5" style="6" customWidth="1"/>
    <col min="9" max="9" width="2.6640625" style="6" customWidth="1"/>
    <col min="10" max="10" width="19.83203125" style="6" customWidth="1"/>
    <col min="11" max="11" width="5.5" style="6" customWidth="1"/>
    <col min="12" max="12" width="2.6640625" style="6" customWidth="1"/>
    <col min="13" max="13" width="7.6640625" style="6" customWidth="1"/>
    <col min="14" max="14" width="2.6640625" style="6" customWidth="1"/>
    <col min="15" max="15" width="10.6640625" style="6" customWidth="1"/>
    <col min="16" max="16" width="2.6640625" style="6" customWidth="1"/>
    <col min="17" max="17" width="10.6640625" style="6" customWidth="1"/>
    <col min="18" max="16384" width="8.6640625" style="6"/>
  </cols>
  <sheetData>
    <row r="1" spans="1:25" ht="30" customHeight="1">
      <c r="A1" s="127"/>
      <c r="B1" s="128"/>
      <c r="C1" s="147" t="s">
        <v>66</v>
      </c>
      <c r="D1" s="147"/>
      <c r="E1" s="87"/>
      <c r="F1" s="157" t="s">
        <v>121</v>
      </c>
      <c r="G1" s="157"/>
      <c r="H1" s="157"/>
      <c r="I1" s="157"/>
      <c r="J1" s="157"/>
      <c r="K1" s="157"/>
      <c r="L1" s="157"/>
    </row>
    <row r="2" spans="1:25" s="8" customFormat="1" ht="30.5" customHeight="1">
      <c r="A2" s="100" t="s">
        <v>139</v>
      </c>
      <c r="B2" s="96"/>
      <c r="C2" s="96"/>
      <c r="D2" s="96"/>
      <c r="F2" s="8" t="s">
        <v>55</v>
      </c>
      <c r="H2" s="19"/>
      <c r="J2" s="2"/>
    </row>
    <row r="3" spans="1:25" s="16" customFormat="1" ht="23" customHeight="1">
      <c r="A3" s="99" t="s">
        <v>138</v>
      </c>
      <c r="B3" s="97"/>
      <c r="C3" s="97"/>
      <c r="D3" s="97"/>
      <c r="F3" s="149" t="s">
        <v>7</v>
      </c>
      <c r="G3" s="150"/>
      <c r="H3" s="151"/>
      <c r="I3" s="152"/>
      <c r="J3" s="152"/>
      <c r="K3" s="153"/>
      <c r="R3" s="6"/>
      <c r="S3" s="6"/>
      <c r="T3" s="6"/>
      <c r="U3" s="6"/>
      <c r="V3" s="6"/>
      <c r="W3" s="6"/>
      <c r="X3" s="6"/>
      <c r="Y3" s="6"/>
    </row>
    <row r="4" spans="1:25" s="13" customFormat="1" ht="23" customHeight="1">
      <c r="A4" s="46"/>
      <c r="B4" s="34" t="s">
        <v>50</v>
      </c>
      <c r="C4" s="34"/>
      <c r="D4" s="34" t="s">
        <v>50</v>
      </c>
      <c r="F4" s="154" t="s">
        <v>15</v>
      </c>
      <c r="G4" s="155"/>
      <c r="H4" s="17" t="s">
        <v>5</v>
      </c>
      <c r="I4" s="154" t="s">
        <v>15</v>
      </c>
      <c r="J4" s="155"/>
      <c r="K4" s="17" t="s">
        <v>5</v>
      </c>
      <c r="L4" s="33"/>
      <c r="M4" s="33"/>
    </row>
    <row r="5" spans="1:25" s="13" customFormat="1" ht="23" customHeight="1">
      <c r="A5" s="15">
        <v>1</v>
      </c>
      <c r="B5" s="42"/>
      <c r="C5" s="15">
        <v>2</v>
      </c>
      <c r="D5" s="42"/>
      <c r="F5" s="15">
        <v>1</v>
      </c>
      <c r="G5" s="26" t="str">
        <f>IF(B5="","",VLOOKUP(B5,'No.3 名簿'!meibo,4))</f>
        <v/>
      </c>
      <c r="H5" s="26" t="str">
        <f>IF(B5="","",VLOOKUP(B5,'No.3 名簿'!meibo,3))</f>
        <v/>
      </c>
      <c r="I5" s="15">
        <v>2</v>
      </c>
      <c r="J5" s="26" t="str">
        <f>IF(D5="","",VLOOKUP(D5,'No.3 名簿'!meibo,4))</f>
        <v/>
      </c>
      <c r="K5" s="26" t="str">
        <f>IF(D5="","",VLOOKUP(D5,'No.3 名簿'!meibo,3))</f>
        <v/>
      </c>
      <c r="L5" s="33"/>
      <c r="M5" s="33"/>
    </row>
    <row r="6" spans="1:25" s="13" customFormat="1" ht="23" customHeight="1">
      <c r="A6" s="15">
        <v>3</v>
      </c>
      <c r="B6" s="42"/>
      <c r="C6" s="15">
        <v>4</v>
      </c>
      <c r="D6" s="42"/>
      <c r="F6" s="31">
        <v>3</v>
      </c>
      <c r="G6" s="32" t="str">
        <f>IF(B6="","",VLOOKUP(B6,'No.3 名簿'!meibo,4))</f>
        <v/>
      </c>
      <c r="H6" s="32" t="str">
        <f>IF(B6="","",VLOOKUP(B6,'No.3 名簿'!meibo,3))</f>
        <v/>
      </c>
      <c r="I6" s="31">
        <v>4</v>
      </c>
      <c r="J6" s="26" t="str">
        <f>IF(D6="","",VLOOKUP(D6,'No.3 名簿'!meibo,4))</f>
        <v/>
      </c>
      <c r="K6" s="26" t="str">
        <f>IF(D6="","",VLOOKUP(D6,'No.3 名簿'!meibo,3))</f>
        <v/>
      </c>
      <c r="L6" s="33"/>
      <c r="M6" s="33"/>
    </row>
    <row r="7" spans="1:25" s="13" customFormat="1" ht="23" customHeight="1" thickBot="1">
      <c r="A7" s="41">
        <v>5</v>
      </c>
      <c r="B7" s="108"/>
      <c r="C7" s="35"/>
      <c r="F7" s="31">
        <v>5</v>
      </c>
      <c r="G7" s="32" t="str">
        <f>IF(B7="","",VLOOKUP(B7,'No.3 名簿'!meibo,4))</f>
        <v/>
      </c>
      <c r="H7" s="32" t="str">
        <f>IF(B7="","",VLOOKUP(B7,'No.3 名簿'!meibo,3))</f>
        <v/>
      </c>
      <c r="I7" s="36"/>
      <c r="J7" s="37"/>
      <c r="K7" s="38"/>
      <c r="L7" s="33"/>
      <c r="M7" s="33"/>
    </row>
    <row r="8" spans="1:25" s="13" customFormat="1" ht="23" customHeight="1" thickTop="1">
      <c r="A8" s="39" t="s">
        <v>21</v>
      </c>
      <c r="B8" s="109"/>
      <c r="C8" s="39" t="s">
        <v>21</v>
      </c>
      <c r="D8" s="109"/>
      <c r="F8" s="39" t="s">
        <v>21</v>
      </c>
      <c r="G8" s="40" t="str">
        <f>IF(B8="","",VLOOKUP(B8,'No.3 名簿'!meibo,4))</f>
        <v/>
      </c>
      <c r="H8" s="40" t="str">
        <f>IF(B8="","",VLOOKUP(B8,'No.3 名簿'!meibo,3))</f>
        <v/>
      </c>
      <c r="I8" s="39" t="s">
        <v>21</v>
      </c>
      <c r="J8" s="40" t="str">
        <f>IF(D8="","",VLOOKUP(D8,'No.3 名簿'!meibo,4))</f>
        <v/>
      </c>
      <c r="K8" s="40" t="str">
        <f>IF(D8="","",VLOOKUP(D8,'No.3 名簿'!meibo,3))</f>
        <v/>
      </c>
      <c r="L8" s="33"/>
      <c r="M8" s="33"/>
    </row>
    <row r="9" spans="1:25" ht="16" customHeight="1">
      <c r="A9" s="93" t="s">
        <v>67</v>
      </c>
      <c r="B9" s="93"/>
      <c r="C9" s="93"/>
      <c r="D9" s="93"/>
      <c r="F9" s="156" t="s">
        <v>73</v>
      </c>
      <c r="G9" s="156"/>
      <c r="H9" s="156"/>
      <c r="I9" s="156"/>
      <c r="J9" s="156"/>
      <c r="K9" s="156"/>
      <c r="L9" s="14"/>
      <c r="M9" s="14"/>
    </row>
    <row r="10" spans="1:25" s="16" customFormat="1" ht="23" customHeight="1">
      <c r="A10" s="98" t="s">
        <v>131</v>
      </c>
      <c r="B10" s="88"/>
      <c r="C10" s="88"/>
      <c r="D10" s="88"/>
      <c r="F10" s="149" t="s">
        <v>7</v>
      </c>
      <c r="G10" s="150"/>
      <c r="H10" s="151"/>
      <c r="I10" s="152"/>
      <c r="J10" s="152"/>
      <c r="K10" s="153"/>
      <c r="R10" s="6"/>
      <c r="S10" s="6"/>
      <c r="T10" s="6"/>
      <c r="U10" s="6"/>
      <c r="V10" s="6"/>
      <c r="W10" s="6"/>
      <c r="X10" s="6"/>
      <c r="Y10" s="6"/>
    </row>
    <row r="11" spans="1:25" s="13" customFormat="1" ht="23" customHeight="1">
      <c r="A11" s="46"/>
      <c r="B11" s="34" t="s">
        <v>50</v>
      </c>
      <c r="C11" s="34"/>
      <c r="D11" s="34" t="s">
        <v>50</v>
      </c>
      <c r="F11" s="154" t="s">
        <v>15</v>
      </c>
      <c r="G11" s="155"/>
      <c r="H11" s="17" t="s">
        <v>5</v>
      </c>
      <c r="I11" s="154" t="s">
        <v>15</v>
      </c>
      <c r="J11" s="155"/>
      <c r="K11" s="17" t="s">
        <v>5</v>
      </c>
      <c r="L11" s="33"/>
      <c r="M11" s="33"/>
    </row>
    <row r="12" spans="1:25" s="13" customFormat="1" ht="23" customHeight="1">
      <c r="A12" s="15">
        <v>1</v>
      </c>
      <c r="B12" s="42"/>
      <c r="C12" s="15">
        <v>2</v>
      </c>
      <c r="D12" s="42"/>
      <c r="F12" s="15">
        <v>1</v>
      </c>
      <c r="G12" s="26" t="str">
        <f>IF(B12="","",VLOOKUP(B12,'No.3 名簿'!meibo,4))</f>
        <v/>
      </c>
      <c r="H12" s="26" t="str">
        <f>IF(B12="","",VLOOKUP(B12,'No.3 名簿'!meibo,3))</f>
        <v/>
      </c>
      <c r="I12" s="15">
        <v>2</v>
      </c>
      <c r="J12" s="26" t="str">
        <f>IF(D12="","",VLOOKUP(D12,'No.3 名簿'!meibo,4))</f>
        <v/>
      </c>
      <c r="K12" s="26" t="str">
        <f>IF(D12="","",VLOOKUP(D12,'No.3 名簿'!meibo,3))</f>
        <v/>
      </c>
      <c r="L12" s="33"/>
      <c r="M12" s="33"/>
    </row>
    <row r="13" spans="1:25" s="13" customFormat="1" ht="23" customHeight="1">
      <c r="A13" s="15">
        <v>3</v>
      </c>
      <c r="B13" s="42"/>
      <c r="C13" s="15">
        <v>4</v>
      </c>
      <c r="D13" s="42"/>
      <c r="F13" s="31">
        <v>3</v>
      </c>
      <c r="G13" s="32" t="str">
        <f>IF(B13="","",VLOOKUP(B13,'No.3 名簿'!meibo,4))</f>
        <v/>
      </c>
      <c r="H13" s="32" t="str">
        <f>IF(B13="","",VLOOKUP(B13,'No.3 名簿'!meibo,3))</f>
        <v/>
      </c>
      <c r="I13" s="31">
        <v>4</v>
      </c>
      <c r="J13" s="26" t="str">
        <f>IF(D13="","",VLOOKUP(D13,'No.3 名簿'!meibo,4))</f>
        <v/>
      </c>
      <c r="K13" s="26" t="str">
        <f>IF(D13="","",VLOOKUP(D13,'No.3 名簿'!meibo,3))</f>
        <v/>
      </c>
      <c r="L13" s="33"/>
      <c r="M13" s="33"/>
    </row>
    <row r="14" spans="1:25" s="13" customFormat="1" ht="23" customHeight="1" thickBot="1">
      <c r="A14" s="41">
        <v>5</v>
      </c>
      <c r="B14" s="108"/>
      <c r="C14" s="35"/>
      <c r="F14" s="31">
        <v>5</v>
      </c>
      <c r="G14" s="32" t="str">
        <f>IF(B14="","",VLOOKUP(B14,'No.3 名簿'!meibo,4))</f>
        <v/>
      </c>
      <c r="H14" s="32" t="str">
        <f>IF(B14="","",VLOOKUP(B14,'No.3 名簿'!meibo,3))</f>
        <v/>
      </c>
      <c r="I14" s="36"/>
      <c r="J14" s="37"/>
      <c r="K14" s="38"/>
      <c r="L14" s="33"/>
      <c r="M14" s="33"/>
    </row>
    <row r="15" spans="1:25" s="13" customFormat="1" ht="23" customHeight="1" thickTop="1">
      <c r="A15" s="39" t="s">
        <v>21</v>
      </c>
      <c r="B15" s="109"/>
      <c r="C15" s="39" t="s">
        <v>21</v>
      </c>
      <c r="D15" s="109"/>
      <c r="F15" s="39" t="s">
        <v>21</v>
      </c>
      <c r="G15" s="40" t="str">
        <f>IF(B15="","",VLOOKUP(B15,'No.3 名簿'!meibo,4))</f>
        <v/>
      </c>
      <c r="H15" s="40" t="str">
        <f>IF(B15="","",VLOOKUP(B15,'No.3 名簿'!meibo,3))</f>
        <v/>
      </c>
      <c r="I15" s="39" t="s">
        <v>21</v>
      </c>
      <c r="J15" s="40" t="str">
        <f>IF(D15="","",VLOOKUP(D15,'No.3 名簿'!meibo,4))</f>
        <v/>
      </c>
      <c r="K15" s="40" t="str">
        <f>IF(D15="","",VLOOKUP(D15,'No.3 名簿'!meibo,3))</f>
        <v/>
      </c>
      <c r="L15" s="33"/>
      <c r="M15" s="33"/>
    </row>
    <row r="16" spans="1:25" ht="16" customHeight="1">
      <c r="A16" s="93" t="s">
        <v>67</v>
      </c>
      <c r="B16" s="93"/>
      <c r="C16" s="93"/>
      <c r="D16" s="93"/>
      <c r="F16" s="156" t="s">
        <v>73</v>
      </c>
      <c r="G16" s="156"/>
      <c r="H16" s="156"/>
      <c r="I16" s="156"/>
      <c r="J16" s="156"/>
      <c r="K16" s="156"/>
      <c r="L16" s="14"/>
      <c r="M16" s="14"/>
    </row>
    <row r="17" spans="1:25" s="8" customFormat="1" ht="30.5" customHeight="1">
      <c r="A17" s="100" t="s">
        <v>140</v>
      </c>
      <c r="B17" s="101"/>
      <c r="C17" s="101"/>
      <c r="D17" s="101"/>
      <c r="F17" s="8" t="s">
        <v>56</v>
      </c>
      <c r="H17" s="19"/>
      <c r="J17" s="2"/>
    </row>
    <row r="18" spans="1:25" s="16" customFormat="1" ht="23" customHeight="1">
      <c r="A18" s="99" t="s">
        <v>138</v>
      </c>
      <c r="B18" s="102"/>
      <c r="C18" s="102"/>
      <c r="D18" s="102"/>
      <c r="F18" s="149" t="s">
        <v>7</v>
      </c>
      <c r="G18" s="150"/>
      <c r="H18" s="151"/>
      <c r="I18" s="152"/>
      <c r="J18" s="152"/>
      <c r="K18" s="153"/>
      <c r="R18" s="6"/>
      <c r="S18" s="6"/>
      <c r="T18" s="6"/>
      <c r="U18" s="6"/>
      <c r="V18" s="6"/>
      <c r="W18" s="6"/>
      <c r="X18" s="6"/>
      <c r="Y18" s="6"/>
    </row>
    <row r="19" spans="1:25" s="13" customFormat="1" ht="23" customHeight="1">
      <c r="A19" s="46"/>
      <c r="B19" s="34" t="s">
        <v>50</v>
      </c>
      <c r="C19" s="34"/>
      <c r="D19" s="34" t="s">
        <v>50</v>
      </c>
      <c r="F19" s="154" t="s">
        <v>15</v>
      </c>
      <c r="G19" s="155"/>
      <c r="H19" s="17" t="s">
        <v>5</v>
      </c>
      <c r="I19" s="154" t="s">
        <v>15</v>
      </c>
      <c r="J19" s="155"/>
      <c r="K19" s="17" t="s">
        <v>5</v>
      </c>
      <c r="L19" s="33"/>
      <c r="M19" s="33"/>
    </row>
    <row r="20" spans="1:25" s="13" customFormat="1" ht="23" customHeight="1">
      <c r="A20" s="15">
        <v>1</v>
      </c>
      <c r="B20" s="42"/>
      <c r="C20" s="15">
        <v>2</v>
      </c>
      <c r="D20" s="42"/>
      <c r="F20" s="15">
        <v>1</v>
      </c>
      <c r="G20" s="26" t="str">
        <f>IF(B20="","",VLOOKUP(B20,'No.3 名簿'!meibo,4))</f>
        <v/>
      </c>
      <c r="H20" s="26" t="str">
        <f>IF(B20="","",VLOOKUP(B20,'No.3 名簿'!meibo,3))</f>
        <v/>
      </c>
      <c r="I20" s="15">
        <v>2</v>
      </c>
      <c r="J20" s="26" t="str">
        <f>IF(D20="","",VLOOKUP(D20,'No.3 名簿'!meibo,4))</f>
        <v/>
      </c>
      <c r="K20" s="26" t="str">
        <f>IF(D20="","",VLOOKUP(D20,'No.3 名簿'!meibo,3))</f>
        <v/>
      </c>
      <c r="L20" s="33"/>
      <c r="M20" s="33"/>
    </row>
    <row r="21" spans="1:25" s="13" customFormat="1" ht="23" customHeight="1">
      <c r="A21" s="15">
        <v>3</v>
      </c>
      <c r="B21" s="42"/>
      <c r="C21" s="15">
        <v>4</v>
      </c>
      <c r="D21" s="42"/>
      <c r="F21" s="31">
        <v>3</v>
      </c>
      <c r="G21" s="32" t="str">
        <f>IF(B21="","",VLOOKUP(B21,'No.3 名簿'!meibo,4))</f>
        <v/>
      </c>
      <c r="H21" s="32" t="str">
        <f>IF(B21="","",VLOOKUP(B21,'No.3 名簿'!meibo,3))</f>
        <v/>
      </c>
      <c r="I21" s="31">
        <v>4</v>
      </c>
      <c r="J21" s="26" t="str">
        <f>IF(D21="","",VLOOKUP(D21,'No.3 名簿'!meibo,4))</f>
        <v/>
      </c>
      <c r="K21" s="26" t="str">
        <f>IF(D21="","",VLOOKUP(D21,'No.3 名簿'!meibo,3))</f>
        <v/>
      </c>
      <c r="L21" s="33"/>
      <c r="M21" s="33"/>
    </row>
    <row r="22" spans="1:25" s="13" customFormat="1" ht="23" customHeight="1" thickBot="1">
      <c r="A22" s="41">
        <v>5</v>
      </c>
      <c r="B22" s="108"/>
      <c r="C22" s="35"/>
      <c r="F22" s="31">
        <v>5</v>
      </c>
      <c r="G22" s="32" t="str">
        <f>IF(B22="","",VLOOKUP(B22,'No.3 名簿'!meibo,4))</f>
        <v/>
      </c>
      <c r="H22" s="32" t="str">
        <f>IF(B22="","",VLOOKUP(B22,'No.3 名簿'!meibo,3))</f>
        <v/>
      </c>
      <c r="I22" s="36"/>
      <c r="J22" s="37"/>
      <c r="K22" s="38"/>
      <c r="L22" s="33"/>
      <c r="M22" s="33"/>
    </row>
    <row r="23" spans="1:25" s="13" customFormat="1" ht="23" customHeight="1" thickTop="1">
      <c r="A23" s="39" t="s">
        <v>21</v>
      </c>
      <c r="B23" s="109"/>
      <c r="C23" s="39" t="s">
        <v>21</v>
      </c>
      <c r="D23" s="109"/>
      <c r="F23" s="39" t="s">
        <v>21</v>
      </c>
      <c r="G23" s="40" t="str">
        <f>IF(B23="","",VLOOKUP(B23,'No.3 名簿'!meibo,4))</f>
        <v/>
      </c>
      <c r="H23" s="40" t="str">
        <f>IF(B23="","",VLOOKUP(B23,'No.3 名簿'!meibo,3))</f>
        <v/>
      </c>
      <c r="I23" s="39" t="s">
        <v>21</v>
      </c>
      <c r="J23" s="40" t="str">
        <f>IF(D23="","",VLOOKUP(D23,'No.3 名簿'!meibo,4))</f>
        <v/>
      </c>
      <c r="K23" s="40" t="str">
        <f>IF(D23="","",VLOOKUP(D23,'No.3 名簿'!meibo,3))</f>
        <v/>
      </c>
      <c r="L23" s="33"/>
      <c r="M23" s="33"/>
    </row>
    <row r="24" spans="1:25" ht="16" customHeight="1">
      <c r="A24" s="93" t="s">
        <v>67</v>
      </c>
      <c r="B24" s="93"/>
      <c r="C24" s="93"/>
      <c r="D24" s="93"/>
      <c r="F24" s="156" t="s">
        <v>73</v>
      </c>
      <c r="G24" s="156"/>
      <c r="H24" s="156"/>
      <c r="I24" s="156"/>
      <c r="J24" s="156"/>
      <c r="K24" s="156"/>
      <c r="L24" s="14"/>
      <c r="M24" s="14"/>
    </row>
    <row r="25" spans="1:25" s="16" customFormat="1" ht="23" customHeight="1">
      <c r="A25" s="98" t="s">
        <v>131</v>
      </c>
      <c r="B25" s="88"/>
      <c r="C25" s="88"/>
      <c r="D25" s="88"/>
      <c r="F25" s="149" t="s">
        <v>7</v>
      </c>
      <c r="G25" s="150"/>
      <c r="H25" s="151"/>
      <c r="I25" s="152"/>
      <c r="J25" s="152"/>
      <c r="K25" s="153"/>
      <c r="R25" s="6"/>
      <c r="S25" s="6"/>
      <c r="T25" s="6"/>
      <c r="U25" s="6"/>
      <c r="V25" s="6"/>
      <c r="W25" s="6"/>
      <c r="X25" s="6"/>
      <c r="Y25" s="6"/>
    </row>
    <row r="26" spans="1:25" s="13" customFormat="1" ht="23" customHeight="1">
      <c r="A26" s="46"/>
      <c r="B26" s="34" t="s">
        <v>50</v>
      </c>
      <c r="C26" s="34"/>
      <c r="D26" s="34" t="s">
        <v>50</v>
      </c>
      <c r="F26" s="154" t="s">
        <v>15</v>
      </c>
      <c r="G26" s="155"/>
      <c r="H26" s="17" t="s">
        <v>5</v>
      </c>
      <c r="I26" s="154" t="s">
        <v>15</v>
      </c>
      <c r="J26" s="155"/>
      <c r="K26" s="17" t="s">
        <v>5</v>
      </c>
      <c r="L26" s="33"/>
      <c r="M26" s="33"/>
    </row>
    <row r="27" spans="1:25" s="13" customFormat="1" ht="23" customHeight="1">
      <c r="A27" s="15">
        <v>1</v>
      </c>
      <c r="B27" s="42"/>
      <c r="C27" s="15">
        <v>2</v>
      </c>
      <c r="D27" s="42"/>
      <c r="F27" s="15">
        <v>1</v>
      </c>
      <c r="G27" s="26" t="str">
        <f>IF(B27="","",VLOOKUP(B27,'No.3 名簿'!meibo,4))</f>
        <v/>
      </c>
      <c r="H27" s="26" t="str">
        <f>IF(B27="","",VLOOKUP(B27,'No.3 名簿'!meibo,3))</f>
        <v/>
      </c>
      <c r="I27" s="15">
        <v>2</v>
      </c>
      <c r="J27" s="26" t="str">
        <f>IF(D27="","",VLOOKUP(D27,'No.3 名簿'!meibo,4))</f>
        <v/>
      </c>
      <c r="K27" s="26" t="str">
        <f>IF(D27="","",VLOOKUP(D27,'No.3 名簿'!meibo,3))</f>
        <v/>
      </c>
      <c r="L27" s="33"/>
      <c r="M27" s="33"/>
    </row>
    <row r="28" spans="1:25" s="13" customFormat="1" ht="23" customHeight="1">
      <c r="A28" s="15">
        <v>3</v>
      </c>
      <c r="B28" s="42"/>
      <c r="C28" s="15">
        <v>4</v>
      </c>
      <c r="D28" s="42"/>
      <c r="F28" s="31">
        <v>3</v>
      </c>
      <c r="G28" s="32" t="str">
        <f>IF(B28="","",VLOOKUP(B28,'No.3 名簿'!meibo,4))</f>
        <v/>
      </c>
      <c r="H28" s="32" t="str">
        <f>IF(B28="","",VLOOKUP(B28,'No.3 名簿'!meibo,3))</f>
        <v/>
      </c>
      <c r="I28" s="31">
        <v>4</v>
      </c>
      <c r="J28" s="26" t="str">
        <f>IF(D28="","",VLOOKUP(D28,'No.3 名簿'!meibo,4))</f>
        <v/>
      </c>
      <c r="K28" s="26" t="str">
        <f>IF(D28="","",VLOOKUP(D28,'No.3 名簿'!meibo,3))</f>
        <v/>
      </c>
      <c r="L28" s="33"/>
      <c r="M28" s="33"/>
    </row>
    <row r="29" spans="1:25" s="13" customFormat="1" ht="23" customHeight="1" thickBot="1">
      <c r="A29" s="41">
        <v>5</v>
      </c>
      <c r="B29" s="108"/>
      <c r="C29" s="35"/>
      <c r="F29" s="31">
        <v>5</v>
      </c>
      <c r="G29" s="32" t="str">
        <f>IF(B29="","",VLOOKUP(B29,'No.3 名簿'!meibo,4))</f>
        <v/>
      </c>
      <c r="H29" s="32" t="str">
        <f>IF(B29="","",VLOOKUP(B29,'No.3 名簿'!meibo,3))</f>
        <v/>
      </c>
      <c r="I29" s="36"/>
      <c r="J29" s="37"/>
      <c r="K29" s="38"/>
      <c r="L29" s="33"/>
      <c r="M29" s="33"/>
    </row>
    <row r="30" spans="1:25" s="13" customFormat="1" ht="23" customHeight="1" thickTop="1">
      <c r="A30" s="39" t="s">
        <v>21</v>
      </c>
      <c r="B30" s="109"/>
      <c r="C30" s="39" t="s">
        <v>21</v>
      </c>
      <c r="D30" s="109"/>
      <c r="F30" s="39" t="s">
        <v>21</v>
      </c>
      <c r="G30" s="40" t="str">
        <f>IF(B30="","",VLOOKUP(B30,'No.3 名簿'!meibo,4))</f>
        <v/>
      </c>
      <c r="H30" s="40" t="str">
        <f>IF(B30="","",VLOOKUP(B30,'No.3 名簿'!meibo,3))</f>
        <v/>
      </c>
      <c r="I30" s="39" t="s">
        <v>21</v>
      </c>
      <c r="J30" s="40" t="str">
        <f>IF(D30="","",VLOOKUP(D30,'No.3 名簿'!meibo,4))</f>
        <v/>
      </c>
      <c r="K30" s="40" t="str">
        <f>IF(D30="","",VLOOKUP(D30,'No.3 名簿'!meibo,3))</f>
        <v/>
      </c>
      <c r="L30" s="33"/>
      <c r="M30" s="33"/>
    </row>
    <row r="31" spans="1:25" ht="16" customHeight="1">
      <c r="A31" s="93" t="s">
        <v>67</v>
      </c>
      <c r="B31" s="93"/>
      <c r="C31" s="93"/>
      <c r="D31" s="93"/>
      <c r="F31" s="156" t="s">
        <v>73</v>
      </c>
      <c r="G31" s="156"/>
      <c r="H31" s="156"/>
      <c r="I31" s="156"/>
      <c r="J31" s="156"/>
      <c r="K31" s="156"/>
      <c r="L31" s="14"/>
      <c r="M31" s="14"/>
    </row>
    <row r="32" spans="1:25" s="8" customFormat="1" ht="30.5" customHeight="1">
      <c r="A32" s="100" t="s">
        <v>142</v>
      </c>
      <c r="B32" s="94"/>
      <c r="C32" s="94"/>
      <c r="D32" s="94"/>
      <c r="F32" s="8" t="s">
        <v>43</v>
      </c>
      <c r="H32" s="19"/>
      <c r="J32" s="2"/>
    </row>
    <row r="33" spans="1:25" s="16" customFormat="1" ht="23" customHeight="1">
      <c r="A33" s="95" t="s">
        <v>138</v>
      </c>
      <c r="B33" s="95"/>
      <c r="C33" s="95"/>
      <c r="D33" s="95"/>
      <c r="F33" s="149" t="s">
        <v>7</v>
      </c>
      <c r="G33" s="150"/>
      <c r="H33" s="151"/>
      <c r="I33" s="152"/>
      <c r="J33" s="152"/>
      <c r="K33" s="153"/>
      <c r="R33" s="6"/>
      <c r="S33" s="6"/>
      <c r="T33" s="6"/>
      <c r="U33" s="6"/>
      <c r="V33" s="6"/>
      <c r="W33" s="6"/>
      <c r="X33" s="6"/>
      <c r="Y33" s="6"/>
    </row>
    <row r="34" spans="1:25" s="13" customFormat="1" ht="23" customHeight="1">
      <c r="A34" s="46"/>
      <c r="B34" s="34" t="s">
        <v>50</v>
      </c>
      <c r="C34" s="34"/>
      <c r="D34" s="34" t="s">
        <v>50</v>
      </c>
      <c r="F34" s="154" t="s">
        <v>15</v>
      </c>
      <c r="G34" s="155"/>
      <c r="H34" s="17" t="s">
        <v>5</v>
      </c>
      <c r="I34" s="154" t="s">
        <v>15</v>
      </c>
      <c r="J34" s="155"/>
      <c r="K34" s="17" t="s">
        <v>5</v>
      </c>
      <c r="L34" s="33"/>
      <c r="M34" s="33"/>
    </row>
    <row r="35" spans="1:25" s="13" customFormat="1" ht="23" customHeight="1">
      <c r="A35" s="15">
        <v>1</v>
      </c>
      <c r="B35" s="42"/>
      <c r="C35" s="15">
        <v>2</v>
      </c>
      <c r="D35" s="42"/>
      <c r="F35" s="15">
        <v>1</v>
      </c>
      <c r="G35" s="26" t="str">
        <f>IF(B35="","",VLOOKUP(B35,'No.3 名簿'!meibo,4))</f>
        <v/>
      </c>
      <c r="H35" s="26" t="str">
        <f>IF(B35="","",VLOOKUP(B35,'No.3 名簿'!meibo,3))</f>
        <v/>
      </c>
      <c r="I35" s="15">
        <v>2</v>
      </c>
      <c r="J35" s="26" t="str">
        <f>IF(D35="","",VLOOKUP(D35,'No.3 名簿'!meibo,4))</f>
        <v/>
      </c>
      <c r="K35" s="26" t="str">
        <f>IF(D35="","",VLOOKUP(D35,'No.3 名簿'!meibo,3))</f>
        <v/>
      </c>
      <c r="L35" s="33"/>
      <c r="M35" s="33"/>
    </row>
    <row r="36" spans="1:25" s="13" customFormat="1" ht="23" customHeight="1">
      <c r="A36" s="15">
        <v>3</v>
      </c>
      <c r="B36" s="42"/>
      <c r="C36" s="15">
        <v>4</v>
      </c>
      <c r="D36" s="42"/>
      <c r="F36" s="31">
        <v>3</v>
      </c>
      <c r="G36" s="32" t="str">
        <f>IF(B36="","",VLOOKUP(B36,'No.3 名簿'!meibo,4))</f>
        <v/>
      </c>
      <c r="H36" s="32" t="str">
        <f>IF(B36="","",VLOOKUP(B36,'No.3 名簿'!meibo,3))</f>
        <v/>
      </c>
      <c r="I36" s="31">
        <v>4</v>
      </c>
      <c r="J36" s="26" t="str">
        <f>IF(D36="","",VLOOKUP(D36,'No.3 名簿'!meibo,4))</f>
        <v/>
      </c>
      <c r="K36" s="26" t="str">
        <f>IF(D36="","",VLOOKUP(D36,'No.3 名簿'!meibo,3))</f>
        <v/>
      </c>
      <c r="L36" s="33"/>
      <c r="M36" s="33"/>
    </row>
    <row r="37" spans="1:25" s="13" customFormat="1" ht="23" customHeight="1" thickBot="1">
      <c r="A37" s="41">
        <v>5</v>
      </c>
      <c r="B37" s="108"/>
      <c r="C37" s="35"/>
      <c r="F37" s="31">
        <v>5</v>
      </c>
      <c r="G37" s="32" t="str">
        <f>IF(B37="","",VLOOKUP(B37,'No.3 名簿'!meibo,4))</f>
        <v/>
      </c>
      <c r="H37" s="32" t="str">
        <f>IF(B37="","",VLOOKUP(B37,'No.3 名簿'!meibo,3))</f>
        <v/>
      </c>
      <c r="I37" s="36"/>
      <c r="J37" s="37"/>
      <c r="K37" s="38"/>
      <c r="L37" s="33"/>
      <c r="M37" s="33"/>
    </row>
    <row r="38" spans="1:25" s="13" customFormat="1" ht="23" customHeight="1" thickTop="1">
      <c r="A38" s="39" t="s">
        <v>21</v>
      </c>
      <c r="B38" s="109"/>
      <c r="C38" s="39" t="s">
        <v>21</v>
      </c>
      <c r="D38" s="109"/>
      <c r="F38" s="39" t="s">
        <v>21</v>
      </c>
      <c r="G38" s="40" t="str">
        <f>IF(B38="","",VLOOKUP(B38,'No.3 名簿'!meibo,4))</f>
        <v/>
      </c>
      <c r="H38" s="40" t="str">
        <f>IF(B38="","",VLOOKUP(B38,'No.3 名簿'!meibo,3))</f>
        <v/>
      </c>
      <c r="I38" s="39" t="s">
        <v>21</v>
      </c>
      <c r="J38" s="40" t="str">
        <f>IF(D38="","",VLOOKUP(D38,'No.3 名簿'!meibo,4))</f>
        <v/>
      </c>
      <c r="K38" s="40" t="str">
        <f>IF(D38="","",VLOOKUP(D38,'No.3 名簿'!meibo,3))</f>
        <v/>
      </c>
      <c r="L38" s="33"/>
      <c r="M38" s="33"/>
    </row>
    <row r="39" spans="1:25" ht="16" customHeight="1">
      <c r="A39" s="93" t="s">
        <v>67</v>
      </c>
      <c r="B39" s="93"/>
      <c r="C39" s="93"/>
      <c r="D39" s="93"/>
      <c r="F39" s="156" t="s">
        <v>73</v>
      </c>
      <c r="G39" s="156"/>
      <c r="H39" s="156"/>
      <c r="I39" s="156"/>
      <c r="J39" s="156"/>
      <c r="K39" s="156"/>
      <c r="L39" s="14"/>
      <c r="M39" s="14"/>
    </row>
    <row r="40" spans="1:25" s="16" customFormat="1" ht="23" customHeight="1">
      <c r="A40" s="98" t="s">
        <v>131</v>
      </c>
      <c r="B40" s="88"/>
      <c r="C40" s="88"/>
      <c r="D40" s="88"/>
      <c r="F40" s="149" t="s">
        <v>7</v>
      </c>
      <c r="G40" s="150"/>
      <c r="H40" s="151"/>
      <c r="I40" s="152"/>
      <c r="J40" s="152"/>
      <c r="K40" s="153"/>
      <c r="R40" s="6"/>
      <c r="S40" s="6"/>
      <c r="T40" s="6"/>
      <c r="U40" s="6"/>
      <c r="V40" s="6"/>
      <c r="W40" s="6"/>
      <c r="X40" s="6"/>
      <c r="Y40" s="6"/>
    </row>
    <row r="41" spans="1:25" s="13" customFormat="1" ht="23" customHeight="1">
      <c r="A41" s="46"/>
      <c r="B41" s="34" t="s">
        <v>50</v>
      </c>
      <c r="C41" s="34"/>
      <c r="D41" s="34" t="s">
        <v>50</v>
      </c>
      <c r="F41" s="154" t="s">
        <v>15</v>
      </c>
      <c r="G41" s="155"/>
      <c r="H41" s="17" t="s">
        <v>5</v>
      </c>
      <c r="I41" s="154" t="s">
        <v>15</v>
      </c>
      <c r="J41" s="155"/>
      <c r="K41" s="17" t="s">
        <v>5</v>
      </c>
      <c r="L41" s="33"/>
      <c r="M41" s="33"/>
    </row>
    <row r="42" spans="1:25" s="13" customFormat="1" ht="23" customHeight="1">
      <c r="A42" s="15">
        <v>1</v>
      </c>
      <c r="B42" s="42"/>
      <c r="C42" s="15">
        <v>2</v>
      </c>
      <c r="D42" s="42"/>
      <c r="F42" s="15">
        <v>1</v>
      </c>
      <c r="G42" s="26" t="str">
        <f>IF(B42="","",VLOOKUP(B42,'No.3 名簿'!meibo,4))</f>
        <v/>
      </c>
      <c r="H42" s="26" t="str">
        <f>IF(B42="","",VLOOKUP(B42,'No.3 名簿'!meibo,3))</f>
        <v/>
      </c>
      <c r="I42" s="15">
        <v>2</v>
      </c>
      <c r="J42" s="26" t="str">
        <f>IF(D42="","",VLOOKUP(D42,'No.3 名簿'!meibo,4))</f>
        <v/>
      </c>
      <c r="K42" s="26" t="str">
        <f>IF(D42="","",VLOOKUP(D42,'No.3 名簿'!meibo,3))</f>
        <v/>
      </c>
      <c r="L42" s="33"/>
      <c r="M42" s="33"/>
    </row>
    <row r="43" spans="1:25" s="13" customFormat="1" ht="23" customHeight="1">
      <c r="A43" s="15">
        <v>3</v>
      </c>
      <c r="B43" s="42"/>
      <c r="C43" s="15">
        <v>4</v>
      </c>
      <c r="D43" s="42"/>
      <c r="F43" s="31">
        <v>3</v>
      </c>
      <c r="G43" s="32" t="str">
        <f>IF(B43="","",VLOOKUP(B43,'No.3 名簿'!meibo,4))</f>
        <v/>
      </c>
      <c r="H43" s="32" t="str">
        <f>IF(B43="","",VLOOKUP(B43,'No.3 名簿'!meibo,3))</f>
        <v/>
      </c>
      <c r="I43" s="31">
        <v>4</v>
      </c>
      <c r="J43" s="26" t="str">
        <f>IF(D43="","",VLOOKUP(D43,'No.3 名簿'!meibo,4))</f>
        <v/>
      </c>
      <c r="K43" s="26" t="str">
        <f>IF(D43="","",VLOOKUP(D43,'No.3 名簿'!meibo,3))</f>
        <v/>
      </c>
      <c r="L43" s="33"/>
      <c r="M43" s="33"/>
    </row>
    <row r="44" spans="1:25" s="13" customFormat="1" ht="23" customHeight="1" thickBot="1">
      <c r="A44" s="41">
        <v>5</v>
      </c>
      <c r="B44" s="108"/>
      <c r="C44" s="35"/>
      <c r="F44" s="31">
        <v>5</v>
      </c>
      <c r="G44" s="32" t="str">
        <f>IF(B44="","",VLOOKUP(B44,'No.3 名簿'!meibo,4))</f>
        <v/>
      </c>
      <c r="H44" s="32" t="str">
        <f>IF(B44="","",VLOOKUP(B44,'No.3 名簿'!meibo,3))</f>
        <v/>
      </c>
      <c r="I44" s="36"/>
      <c r="J44" s="37"/>
      <c r="K44" s="38"/>
      <c r="L44" s="33"/>
      <c r="M44" s="33"/>
    </row>
    <row r="45" spans="1:25" s="13" customFormat="1" ht="23" customHeight="1" thickTop="1">
      <c r="A45" s="39" t="s">
        <v>21</v>
      </c>
      <c r="B45" s="109"/>
      <c r="C45" s="39" t="s">
        <v>21</v>
      </c>
      <c r="D45" s="109"/>
      <c r="F45" s="39" t="s">
        <v>21</v>
      </c>
      <c r="G45" s="40" t="str">
        <f>IF(B45="","",VLOOKUP(B45,'No.3 名簿'!meibo,4))</f>
        <v/>
      </c>
      <c r="H45" s="40" t="str">
        <f>IF(B45="","",VLOOKUP(B45,'No.3 名簿'!meibo,3))</f>
        <v/>
      </c>
      <c r="I45" s="39" t="s">
        <v>21</v>
      </c>
      <c r="J45" s="40" t="str">
        <f>IF(D45="","",VLOOKUP(D45,'No.3 名簿'!meibo,4))</f>
        <v/>
      </c>
      <c r="K45" s="40" t="str">
        <f>IF(D45="","",VLOOKUP(D45,'No.3 名簿'!meibo,3))</f>
        <v/>
      </c>
      <c r="L45" s="33"/>
      <c r="M45" s="33"/>
    </row>
    <row r="46" spans="1:25" ht="16" customHeight="1">
      <c r="A46" s="93" t="s">
        <v>67</v>
      </c>
      <c r="B46" s="93"/>
      <c r="C46" s="93"/>
      <c r="D46" s="93"/>
      <c r="F46" s="156" t="s">
        <v>73</v>
      </c>
      <c r="G46" s="156"/>
      <c r="H46" s="156"/>
      <c r="I46" s="156"/>
      <c r="J46" s="156"/>
      <c r="K46" s="156"/>
      <c r="L46" s="14"/>
      <c r="M46" s="14"/>
    </row>
    <row r="47" spans="1:25" s="8" customFormat="1" ht="30.5" customHeight="1">
      <c r="A47" s="100" t="s">
        <v>141</v>
      </c>
      <c r="B47" s="94"/>
      <c r="C47" s="94"/>
      <c r="D47" s="94"/>
      <c r="F47" s="8" t="s">
        <v>44</v>
      </c>
      <c r="H47" s="19"/>
      <c r="J47" s="2"/>
    </row>
    <row r="48" spans="1:25" s="16" customFormat="1" ht="23" customHeight="1">
      <c r="A48" s="95" t="s">
        <v>138</v>
      </c>
      <c r="B48" s="95"/>
      <c r="C48" s="95"/>
      <c r="D48" s="95"/>
      <c r="F48" s="149" t="s">
        <v>7</v>
      </c>
      <c r="G48" s="150"/>
      <c r="H48" s="151"/>
      <c r="I48" s="152"/>
      <c r="J48" s="152"/>
      <c r="K48" s="153"/>
      <c r="R48" s="6"/>
      <c r="S48" s="6"/>
      <c r="T48" s="6"/>
      <c r="U48" s="6"/>
      <c r="V48" s="6"/>
      <c r="W48" s="6"/>
      <c r="X48" s="6"/>
      <c r="Y48" s="6"/>
    </row>
    <row r="49" spans="1:25" s="13" customFormat="1" ht="23" customHeight="1">
      <c r="A49" s="46"/>
      <c r="B49" s="34" t="s">
        <v>50</v>
      </c>
      <c r="C49" s="34"/>
      <c r="D49" s="34" t="s">
        <v>50</v>
      </c>
      <c r="F49" s="154" t="s">
        <v>15</v>
      </c>
      <c r="G49" s="155"/>
      <c r="H49" s="17" t="s">
        <v>5</v>
      </c>
      <c r="I49" s="154" t="s">
        <v>15</v>
      </c>
      <c r="J49" s="155"/>
      <c r="K49" s="17" t="s">
        <v>5</v>
      </c>
      <c r="L49" s="33"/>
      <c r="M49" s="33"/>
    </row>
    <row r="50" spans="1:25" s="13" customFormat="1" ht="23" customHeight="1">
      <c r="A50" s="15">
        <v>1</v>
      </c>
      <c r="B50" s="42"/>
      <c r="C50" s="15">
        <v>2</v>
      </c>
      <c r="D50" s="42"/>
      <c r="F50" s="15">
        <v>1</v>
      </c>
      <c r="G50" s="26" t="str">
        <f>IF(B50="","",VLOOKUP(B50,'No.3 名簿'!meibo,4))</f>
        <v/>
      </c>
      <c r="H50" s="26" t="str">
        <f>IF(B50="","",VLOOKUP(B50,'No.3 名簿'!meibo,3))</f>
        <v/>
      </c>
      <c r="I50" s="15">
        <v>2</v>
      </c>
      <c r="J50" s="26" t="str">
        <f>IF(D50="","",VLOOKUP(D50,'No.3 名簿'!meibo,4))</f>
        <v/>
      </c>
      <c r="K50" s="26" t="str">
        <f>IF(D50="","",VLOOKUP(D50,'No.3 名簿'!meibo,3))</f>
        <v/>
      </c>
      <c r="L50" s="33"/>
      <c r="M50" s="33"/>
    </row>
    <row r="51" spans="1:25" s="13" customFormat="1" ht="23" customHeight="1">
      <c r="A51" s="15">
        <v>3</v>
      </c>
      <c r="B51" s="42"/>
      <c r="C51" s="15">
        <v>4</v>
      </c>
      <c r="D51" s="42"/>
      <c r="F51" s="31">
        <v>3</v>
      </c>
      <c r="G51" s="32" t="str">
        <f>IF(B51="","",VLOOKUP(B51,'No.3 名簿'!meibo,4))</f>
        <v/>
      </c>
      <c r="H51" s="32" t="str">
        <f>IF(B51="","",VLOOKUP(B51,'No.3 名簿'!meibo,3))</f>
        <v/>
      </c>
      <c r="I51" s="31">
        <v>4</v>
      </c>
      <c r="J51" s="26" t="str">
        <f>IF(D51="","",VLOOKUP(D51,'No.3 名簿'!meibo,4))</f>
        <v/>
      </c>
      <c r="K51" s="26" t="str">
        <f>IF(D51="","",VLOOKUP(D51,'No.3 名簿'!meibo,3))</f>
        <v/>
      </c>
      <c r="L51" s="33"/>
      <c r="M51" s="33"/>
    </row>
    <row r="52" spans="1:25" s="13" customFormat="1" ht="23" customHeight="1" thickBot="1">
      <c r="A52" s="41">
        <v>5</v>
      </c>
      <c r="B52" s="108"/>
      <c r="C52" s="35"/>
      <c r="F52" s="31">
        <v>5</v>
      </c>
      <c r="G52" s="32" t="str">
        <f>IF(B52="","",VLOOKUP(B52,'No.3 名簿'!meibo,4))</f>
        <v/>
      </c>
      <c r="H52" s="32" t="str">
        <f>IF(B52="","",VLOOKUP(B52,'No.3 名簿'!meibo,3))</f>
        <v/>
      </c>
      <c r="I52" s="36"/>
      <c r="J52" s="37"/>
      <c r="K52" s="38"/>
      <c r="L52" s="33"/>
      <c r="M52" s="33"/>
    </row>
    <row r="53" spans="1:25" s="13" customFormat="1" ht="23" customHeight="1" thickTop="1">
      <c r="A53" s="39" t="s">
        <v>21</v>
      </c>
      <c r="B53" s="109"/>
      <c r="C53" s="39" t="s">
        <v>21</v>
      </c>
      <c r="D53" s="109"/>
      <c r="F53" s="39" t="s">
        <v>21</v>
      </c>
      <c r="G53" s="40" t="str">
        <f>IF(B53="","",VLOOKUP(B53,'No.3 名簿'!meibo,4))</f>
        <v/>
      </c>
      <c r="H53" s="40" t="str">
        <f>IF(B53="","",VLOOKUP(B53,'No.3 名簿'!meibo,3))</f>
        <v/>
      </c>
      <c r="I53" s="39" t="s">
        <v>21</v>
      </c>
      <c r="J53" s="40" t="str">
        <f>IF(D53="","",VLOOKUP(D53,'No.3 名簿'!meibo,4))</f>
        <v/>
      </c>
      <c r="K53" s="40" t="str">
        <f>IF(D53="","",VLOOKUP(D53,'No.3 名簿'!meibo,3))</f>
        <v/>
      </c>
      <c r="L53" s="33"/>
      <c r="M53" s="33"/>
    </row>
    <row r="54" spans="1:25" ht="16" customHeight="1">
      <c r="A54" s="93" t="s">
        <v>67</v>
      </c>
      <c r="B54" s="93"/>
      <c r="C54" s="93"/>
      <c r="D54" s="93"/>
      <c r="F54" s="156" t="s">
        <v>73</v>
      </c>
      <c r="G54" s="156"/>
      <c r="H54" s="156"/>
      <c r="I54" s="156"/>
      <c r="J54" s="156"/>
      <c r="K54" s="156"/>
      <c r="L54" s="14"/>
      <c r="M54" s="14"/>
    </row>
    <row r="55" spans="1:25" s="16" customFormat="1" ht="23" customHeight="1">
      <c r="A55" s="98" t="s">
        <v>131</v>
      </c>
      <c r="B55" s="88"/>
      <c r="C55" s="88"/>
      <c r="D55" s="88"/>
      <c r="F55" s="149" t="s">
        <v>7</v>
      </c>
      <c r="G55" s="150"/>
      <c r="H55" s="151"/>
      <c r="I55" s="152"/>
      <c r="J55" s="152"/>
      <c r="K55" s="153"/>
      <c r="R55" s="6"/>
      <c r="S55" s="6"/>
      <c r="T55" s="6"/>
      <c r="U55" s="6"/>
      <c r="V55" s="6"/>
      <c r="W55" s="6"/>
      <c r="X55" s="6"/>
      <c r="Y55" s="6"/>
    </row>
    <row r="56" spans="1:25" s="13" customFormat="1" ht="23" customHeight="1">
      <c r="A56" s="46"/>
      <c r="B56" s="34" t="s">
        <v>50</v>
      </c>
      <c r="C56" s="34"/>
      <c r="D56" s="34" t="s">
        <v>50</v>
      </c>
      <c r="F56" s="154" t="s">
        <v>15</v>
      </c>
      <c r="G56" s="155"/>
      <c r="H56" s="17" t="s">
        <v>5</v>
      </c>
      <c r="I56" s="154" t="s">
        <v>15</v>
      </c>
      <c r="J56" s="155"/>
      <c r="K56" s="17" t="s">
        <v>5</v>
      </c>
      <c r="L56" s="33"/>
      <c r="M56" s="33"/>
    </row>
    <row r="57" spans="1:25" s="13" customFormat="1" ht="23" customHeight="1">
      <c r="A57" s="15">
        <v>1</v>
      </c>
      <c r="B57" s="42"/>
      <c r="C57" s="15">
        <v>2</v>
      </c>
      <c r="D57" s="42"/>
      <c r="F57" s="15">
        <v>1</v>
      </c>
      <c r="G57" s="26" t="str">
        <f>IF(B57="","",VLOOKUP(B57,'No.3 名簿'!meibo,4))</f>
        <v/>
      </c>
      <c r="H57" s="26" t="str">
        <f>IF(B57="","",VLOOKUP(B57,'No.3 名簿'!meibo,3))</f>
        <v/>
      </c>
      <c r="I57" s="15">
        <v>2</v>
      </c>
      <c r="J57" s="26" t="str">
        <f>IF(D57="","",VLOOKUP(D57,'No.3 名簿'!meibo,4))</f>
        <v/>
      </c>
      <c r="K57" s="26" t="str">
        <f>IF(D57="","",VLOOKUP(D57,'No.3 名簿'!meibo,3))</f>
        <v/>
      </c>
      <c r="L57" s="33"/>
      <c r="M57" s="33"/>
    </row>
    <row r="58" spans="1:25" s="13" customFormat="1" ht="23" customHeight="1">
      <c r="A58" s="15">
        <v>3</v>
      </c>
      <c r="B58" s="42"/>
      <c r="C58" s="15">
        <v>4</v>
      </c>
      <c r="D58" s="42"/>
      <c r="F58" s="31">
        <v>3</v>
      </c>
      <c r="G58" s="32" t="str">
        <f>IF(B58="","",VLOOKUP(B58,'No.3 名簿'!meibo,4))</f>
        <v/>
      </c>
      <c r="H58" s="32" t="str">
        <f>IF(B58="","",VLOOKUP(B58,'No.3 名簿'!meibo,3))</f>
        <v/>
      </c>
      <c r="I58" s="31">
        <v>4</v>
      </c>
      <c r="J58" s="26" t="str">
        <f>IF(D58="","",VLOOKUP(D58,'No.3 名簿'!meibo,4))</f>
        <v/>
      </c>
      <c r="K58" s="26" t="str">
        <f>IF(D58="","",VLOOKUP(D58,'No.3 名簿'!meibo,3))</f>
        <v/>
      </c>
      <c r="L58" s="33"/>
      <c r="M58" s="33"/>
    </row>
    <row r="59" spans="1:25" s="13" customFormat="1" ht="23" customHeight="1" thickBot="1">
      <c r="A59" s="41">
        <v>5</v>
      </c>
      <c r="B59" s="108"/>
      <c r="C59" s="35"/>
      <c r="F59" s="31">
        <v>5</v>
      </c>
      <c r="G59" s="32" t="str">
        <f>IF(B59="","",VLOOKUP(B59,'No.3 名簿'!meibo,4))</f>
        <v/>
      </c>
      <c r="H59" s="32" t="str">
        <f>IF(B59="","",VLOOKUP(B59,'No.3 名簿'!meibo,3))</f>
        <v/>
      </c>
      <c r="I59" s="36"/>
      <c r="J59" s="37"/>
      <c r="K59" s="38"/>
      <c r="L59" s="33"/>
      <c r="M59" s="33"/>
    </row>
    <row r="60" spans="1:25" s="13" customFormat="1" ht="23" customHeight="1" thickTop="1">
      <c r="A60" s="39" t="s">
        <v>21</v>
      </c>
      <c r="B60" s="109"/>
      <c r="C60" s="39" t="s">
        <v>21</v>
      </c>
      <c r="D60" s="109"/>
      <c r="F60" s="39" t="s">
        <v>21</v>
      </c>
      <c r="G60" s="40" t="str">
        <f>IF(B60="","",VLOOKUP(B60,'No.3 名簿'!meibo,4))</f>
        <v/>
      </c>
      <c r="H60" s="40" t="str">
        <f>IF(B60="","",VLOOKUP(B60,'No.3 名簿'!meibo,3))</f>
        <v/>
      </c>
      <c r="I60" s="39" t="s">
        <v>21</v>
      </c>
      <c r="J60" s="40" t="str">
        <f>IF(D60="","",VLOOKUP(D60,'No.3 名簿'!meibo,4))</f>
        <v/>
      </c>
      <c r="K60" s="40" t="str">
        <f>IF(D60="","",VLOOKUP(D60,'No.3 名簿'!meibo,3))</f>
        <v/>
      </c>
      <c r="L60" s="33"/>
      <c r="M60" s="33"/>
    </row>
    <row r="61" spans="1:25" ht="16" customHeight="1" thickBot="1">
      <c r="A61" s="93" t="s">
        <v>67</v>
      </c>
      <c r="B61" s="93"/>
      <c r="C61" s="93"/>
      <c r="D61" s="93"/>
      <c r="F61" s="156" t="s">
        <v>73</v>
      </c>
      <c r="G61" s="156"/>
      <c r="H61" s="156"/>
      <c r="I61" s="156"/>
      <c r="J61" s="156"/>
      <c r="K61" s="156"/>
      <c r="L61" s="14"/>
      <c r="M61" s="14"/>
    </row>
    <row r="62" spans="1:25" ht="26.25" customHeight="1" thickBot="1">
      <c r="I62" s="58" t="s">
        <v>69</v>
      </c>
      <c r="J62" s="55">
        <f>COUNTA(H48,H33,H18,H3,H10,H25,H40,H55)</f>
        <v>0</v>
      </c>
      <c r="K62" s="57" t="s">
        <v>70</v>
      </c>
      <c r="L62" s="5"/>
    </row>
  </sheetData>
  <sheetProtection sheet="1" objects="1" scenarios="1"/>
  <mergeCells count="43">
    <mergeCell ref="F11:G11"/>
    <mergeCell ref="I11:J11"/>
    <mergeCell ref="F18:G18"/>
    <mergeCell ref="H18:K18"/>
    <mergeCell ref="I4:J4"/>
    <mergeCell ref="F4:G4"/>
    <mergeCell ref="F16:K16"/>
    <mergeCell ref="F1:L1"/>
    <mergeCell ref="A1:B1"/>
    <mergeCell ref="C1:D1"/>
    <mergeCell ref="F3:G3"/>
    <mergeCell ref="H3:K3"/>
    <mergeCell ref="F48:G48"/>
    <mergeCell ref="H48:K48"/>
    <mergeCell ref="F33:G33"/>
    <mergeCell ref="H33:K33"/>
    <mergeCell ref="F34:G34"/>
    <mergeCell ref="I34:J34"/>
    <mergeCell ref="F39:K39"/>
    <mergeCell ref="F41:G41"/>
    <mergeCell ref="I41:J41"/>
    <mergeCell ref="F46:K46"/>
    <mergeCell ref="F24:K24"/>
    <mergeCell ref="F54:K54"/>
    <mergeCell ref="F9:K9"/>
    <mergeCell ref="F49:G49"/>
    <mergeCell ref="I49:J49"/>
    <mergeCell ref="F19:G19"/>
    <mergeCell ref="I19:J19"/>
    <mergeCell ref="F10:G10"/>
    <mergeCell ref="H10:K10"/>
    <mergeCell ref="F40:G40"/>
    <mergeCell ref="H40:K40"/>
    <mergeCell ref="F25:G25"/>
    <mergeCell ref="F31:K31"/>
    <mergeCell ref="I26:J26"/>
    <mergeCell ref="H25:K25"/>
    <mergeCell ref="F26:G26"/>
    <mergeCell ref="F55:G55"/>
    <mergeCell ref="H55:K55"/>
    <mergeCell ref="F56:G56"/>
    <mergeCell ref="I56:J56"/>
    <mergeCell ref="F61:K61"/>
  </mergeCells>
  <phoneticPr fontId="8"/>
  <conditionalFormatting sqref="B5:B8">
    <cfRule type="expression" dxfId="38" priority="44">
      <formula>B5=""</formula>
    </cfRule>
  </conditionalFormatting>
  <conditionalFormatting sqref="B12:B15">
    <cfRule type="expression" dxfId="37" priority="16">
      <formula>B12=""</formula>
    </cfRule>
  </conditionalFormatting>
  <conditionalFormatting sqref="B20:B23">
    <cfRule type="expression" dxfId="36" priority="39">
      <formula>B20=""</formula>
    </cfRule>
  </conditionalFormatting>
  <conditionalFormatting sqref="B27:B30">
    <cfRule type="expression" dxfId="35" priority="12">
      <formula>B27=""</formula>
    </cfRule>
  </conditionalFormatting>
  <conditionalFormatting sqref="B35:B38">
    <cfRule type="expression" dxfId="34" priority="34">
      <formula>B35=""</formula>
    </cfRule>
  </conditionalFormatting>
  <conditionalFormatting sqref="B42:B45">
    <cfRule type="expression" dxfId="33" priority="8">
      <formula>B42=""</formula>
    </cfRule>
  </conditionalFormatting>
  <conditionalFormatting sqref="B50:B53">
    <cfRule type="expression" dxfId="32" priority="29">
      <formula>B50=""</formula>
    </cfRule>
  </conditionalFormatting>
  <conditionalFormatting sqref="B57:B60">
    <cfRule type="expression" dxfId="31" priority="4">
      <formula>B57=""</formula>
    </cfRule>
  </conditionalFormatting>
  <conditionalFormatting sqref="D5:D6">
    <cfRule type="expression" dxfId="30" priority="42">
      <formula>D5=""</formula>
    </cfRule>
  </conditionalFormatting>
  <conditionalFormatting sqref="D8">
    <cfRule type="expression" dxfId="29" priority="41">
      <formula>D8=""</formula>
    </cfRule>
  </conditionalFormatting>
  <conditionalFormatting sqref="D12:D13">
    <cfRule type="expression" dxfId="28" priority="15">
      <formula>D12=""</formula>
    </cfRule>
  </conditionalFormatting>
  <conditionalFormatting sqref="D15">
    <cfRule type="expression" dxfId="27" priority="14">
      <formula>D15=""</formula>
    </cfRule>
  </conditionalFormatting>
  <conditionalFormatting sqref="D20:D21">
    <cfRule type="expression" dxfId="26" priority="37">
      <formula>D20=""</formula>
    </cfRule>
  </conditionalFormatting>
  <conditionalFormatting sqref="D23">
    <cfRule type="expression" dxfId="25" priority="36">
      <formula>D23=""</formula>
    </cfRule>
  </conditionalFormatting>
  <conditionalFormatting sqref="D27:D28">
    <cfRule type="expression" dxfId="24" priority="11">
      <formula>D27=""</formula>
    </cfRule>
  </conditionalFormatting>
  <conditionalFormatting sqref="D30">
    <cfRule type="expression" dxfId="23" priority="10">
      <formula>D30=""</formula>
    </cfRule>
  </conditionalFormatting>
  <conditionalFormatting sqref="D35:D36">
    <cfRule type="expression" dxfId="22" priority="32">
      <formula>D35=""</formula>
    </cfRule>
  </conditionalFormatting>
  <conditionalFormatting sqref="D38">
    <cfRule type="expression" dxfId="21" priority="31">
      <formula>D38=""</formula>
    </cfRule>
  </conditionalFormatting>
  <conditionalFormatting sqref="D42:D43">
    <cfRule type="expression" dxfId="20" priority="7">
      <formula>D42=""</formula>
    </cfRule>
  </conditionalFormatting>
  <conditionalFormatting sqref="D45">
    <cfRule type="expression" dxfId="19" priority="6">
      <formula>D45=""</formula>
    </cfRule>
  </conditionalFormatting>
  <conditionalFormatting sqref="D50:D51">
    <cfRule type="expression" dxfId="18" priority="27">
      <formula>D50=""</formula>
    </cfRule>
  </conditionalFormatting>
  <conditionalFormatting sqref="D53">
    <cfRule type="expression" dxfId="17" priority="26">
      <formula>D53=""</formula>
    </cfRule>
  </conditionalFormatting>
  <conditionalFormatting sqref="D57:D58">
    <cfRule type="expression" dxfId="16" priority="3">
      <formula>D57=""</formula>
    </cfRule>
  </conditionalFormatting>
  <conditionalFormatting sqref="D60">
    <cfRule type="expression" dxfId="15" priority="2">
      <formula>D60=""</formula>
    </cfRule>
  </conditionalFormatting>
  <conditionalFormatting sqref="H3:K3">
    <cfRule type="expression" dxfId="14" priority="40">
      <formula>H3=""</formula>
    </cfRule>
  </conditionalFormatting>
  <conditionalFormatting sqref="H10:K10">
    <cfRule type="expression" dxfId="13" priority="13">
      <formula>H10=""</formula>
    </cfRule>
  </conditionalFormatting>
  <conditionalFormatting sqref="H18:K18">
    <cfRule type="expression" dxfId="12" priority="19">
      <formula>H18=""</formula>
    </cfRule>
  </conditionalFormatting>
  <conditionalFormatting sqref="H25:K25">
    <cfRule type="expression" dxfId="11" priority="9">
      <formula>H25=""</formula>
    </cfRule>
  </conditionalFormatting>
  <conditionalFormatting sqref="H33:K33">
    <cfRule type="expression" dxfId="10" priority="18">
      <formula>H33=""</formula>
    </cfRule>
  </conditionalFormatting>
  <conditionalFormatting sqref="H40:K40">
    <cfRule type="expression" dxfId="9" priority="5">
      <formula>H40=""</formula>
    </cfRule>
  </conditionalFormatting>
  <conditionalFormatting sqref="H48:K48">
    <cfRule type="expression" dxfId="8" priority="17">
      <formula>H48=""</formula>
    </cfRule>
  </conditionalFormatting>
  <conditionalFormatting sqref="H55:K55">
    <cfRule type="expression" dxfId="7" priority="1">
      <formula>H55=""</formula>
    </cfRule>
  </conditionalFormatting>
  <pageMargins left="0.7" right="0.7" top="0.75" bottom="0.75" header="0.3" footer="0.3"/>
  <pageSetup paperSize="9" scale="79" orientation="portrait" horizontalDpi="4294967293" r:id="rId1"/>
  <rowBreaks count="1" manualBreakCount="1">
    <brk id="3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59A5-360B-4B6A-ADA7-9FF30DC3B524}">
  <dimension ref="A1:U40"/>
  <sheetViews>
    <sheetView topLeftCell="A16" workbookViewId="0">
      <selection activeCell="K26" sqref="K26"/>
    </sheetView>
  </sheetViews>
  <sheetFormatPr baseColWidth="10" defaultColWidth="8.6640625" defaultRowHeight="12"/>
  <cols>
    <col min="1" max="5" width="5.6640625" style="6" customWidth="1"/>
    <col min="6" max="6" width="8.6640625" style="6"/>
    <col min="7" max="7" width="16.33203125" style="6" customWidth="1"/>
    <col min="8" max="8" width="5.5" style="6" customWidth="1"/>
    <col min="9" max="9" width="19.83203125" style="6" customWidth="1"/>
    <col min="10" max="10" width="5.5" style="6" customWidth="1"/>
    <col min="11" max="11" width="19.83203125" style="6" customWidth="1"/>
    <col min="12" max="12" width="5.5" style="6" customWidth="1"/>
    <col min="13" max="13" width="19.83203125" style="6" customWidth="1"/>
    <col min="14" max="14" width="5.5" style="6" customWidth="1"/>
    <col min="15" max="15" width="19.83203125" style="6" customWidth="1"/>
    <col min="16" max="16" width="5.5" style="6" customWidth="1"/>
    <col min="17" max="16384" width="8.6640625" style="6"/>
  </cols>
  <sheetData>
    <row r="1" spans="1:21" ht="30" customHeight="1">
      <c r="A1" s="127"/>
      <c r="B1" s="128"/>
      <c r="C1" s="52"/>
      <c r="D1" s="147" t="s">
        <v>66</v>
      </c>
      <c r="E1" s="147"/>
      <c r="F1" s="148" t="s">
        <v>125</v>
      </c>
      <c r="G1" s="148"/>
      <c r="H1" s="148"/>
      <c r="I1" s="148"/>
      <c r="J1" s="148"/>
      <c r="K1" s="148"/>
    </row>
    <row r="2" spans="1:21" s="8" customFormat="1" ht="30.5" customHeight="1">
      <c r="A2" s="160" t="s">
        <v>115</v>
      </c>
      <c r="B2" s="160"/>
      <c r="C2" s="160"/>
      <c r="D2" s="160"/>
      <c r="E2" s="160"/>
      <c r="G2" s="8" t="s">
        <v>116</v>
      </c>
      <c r="H2" s="19"/>
      <c r="I2" s="2"/>
      <c r="K2" s="2"/>
      <c r="M2" s="2"/>
      <c r="O2" s="2"/>
    </row>
    <row r="3" spans="1:21" s="16" customFormat="1" ht="23" customHeight="1">
      <c r="A3" s="161"/>
      <c r="B3" s="161"/>
      <c r="C3" s="161"/>
      <c r="D3" s="161"/>
      <c r="E3" s="161"/>
      <c r="G3" s="51" t="s">
        <v>74</v>
      </c>
      <c r="H3" s="151"/>
      <c r="I3" s="152"/>
      <c r="J3" s="153"/>
      <c r="K3" s="17" t="s">
        <v>78</v>
      </c>
      <c r="L3" s="169"/>
      <c r="M3" s="170"/>
      <c r="N3" s="163" t="s">
        <v>113</v>
      </c>
      <c r="O3" s="164"/>
      <c r="P3" s="8"/>
      <c r="Q3" s="6"/>
      <c r="R3" s="6"/>
      <c r="S3" s="6"/>
      <c r="T3" s="6"/>
      <c r="U3" s="6"/>
    </row>
    <row r="4" spans="1:21" s="13" customFormat="1" ht="23" customHeight="1">
      <c r="A4" s="165" t="s">
        <v>50</v>
      </c>
      <c r="B4" s="166"/>
      <c r="C4" s="166"/>
      <c r="D4" s="166"/>
      <c r="E4" s="167"/>
      <c r="G4" s="17" t="s">
        <v>15</v>
      </c>
      <c r="H4" s="17" t="s">
        <v>5</v>
      </c>
      <c r="I4" s="17" t="s">
        <v>15</v>
      </c>
      <c r="J4" s="17" t="s">
        <v>5</v>
      </c>
      <c r="K4" s="17" t="s">
        <v>15</v>
      </c>
      <c r="L4" s="17" t="s">
        <v>5</v>
      </c>
      <c r="M4" s="17" t="s">
        <v>15</v>
      </c>
      <c r="N4" s="17" t="s">
        <v>5</v>
      </c>
      <c r="O4" s="17" t="s">
        <v>15</v>
      </c>
      <c r="P4" s="17" t="s">
        <v>5</v>
      </c>
    </row>
    <row r="5" spans="1:21" s="13" customFormat="1" ht="23" customHeight="1">
      <c r="A5" s="42"/>
      <c r="B5" s="42"/>
      <c r="C5" s="42"/>
      <c r="D5" s="42"/>
      <c r="E5" s="42"/>
      <c r="G5" s="26" t="str">
        <f>IF(A5="","",VLOOKUP(A5,'No.3 名簿'!meibo,4))</f>
        <v/>
      </c>
      <c r="H5" s="26" t="str">
        <f>IF(A5="","",VLOOKUP(A5,'No.3 名簿'!meibo,3))</f>
        <v/>
      </c>
      <c r="I5" s="26" t="str">
        <f>IF(B5="","",VLOOKUP(B5,'No.3 名簿'!meibo,4))</f>
        <v/>
      </c>
      <c r="J5" s="26" t="str">
        <f>IF(B5="","",VLOOKUP(B5,'No.3 名簿'!meibo,3))</f>
        <v/>
      </c>
      <c r="K5" s="26" t="str">
        <f>IF(C5="","",VLOOKUP(C5,'No.3 名簿'!meibo,4))</f>
        <v/>
      </c>
      <c r="L5" s="26" t="str">
        <f>IF(C5="","",VLOOKUP(C5,'No.3 名簿'!meibo,3))</f>
        <v/>
      </c>
      <c r="M5" s="26" t="str">
        <f>IF(D5="","",VLOOKUP(D5,'No.3 名簿'!meibo,4))</f>
        <v/>
      </c>
      <c r="N5" s="26" t="str">
        <f>IF(D5="","",VLOOKUP(D5,'No.3 名簿'!meibo,3))</f>
        <v/>
      </c>
      <c r="O5" s="26" t="str">
        <f>IF(E5="","",VLOOKUP(E5,'No.3 名簿'!meibo,4))</f>
        <v/>
      </c>
      <c r="P5" s="26" t="str">
        <f>IF(E5="","",VLOOKUP(E5,'No.3 名簿'!meibo,3))</f>
        <v/>
      </c>
    </row>
    <row r="6" spans="1:21" s="13" customFormat="1" ht="23" customHeight="1">
      <c r="A6" s="42"/>
      <c r="B6" s="42"/>
      <c r="C6" s="42"/>
      <c r="D6" s="42"/>
      <c r="E6" s="42"/>
      <c r="G6" s="26" t="str">
        <f>IF(A6="","",VLOOKUP(A6,'No.3 名簿'!meibo,4))</f>
        <v/>
      </c>
      <c r="H6" s="26" t="str">
        <f>IF(A6="","",VLOOKUP(A6,'No.3 名簿'!meibo,3))</f>
        <v/>
      </c>
      <c r="I6" s="26" t="str">
        <f>IF(B6="","",VLOOKUP(B6,'No.3 名簿'!meibo,4))</f>
        <v/>
      </c>
      <c r="J6" s="26" t="str">
        <f>IF(B6="","",VLOOKUP(B6,'No.3 名簿'!meibo,3))</f>
        <v/>
      </c>
      <c r="K6" s="26" t="str">
        <f>IF(C6="","",VLOOKUP(C6,'No.3 名簿'!meibo,4))</f>
        <v/>
      </c>
      <c r="L6" s="26" t="str">
        <f>IF(C6="","",VLOOKUP(C6,'No.3 名簿'!meibo,3))</f>
        <v/>
      </c>
      <c r="M6" s="26" t="str">
        <f>IF(D6="","",VLOOKUP(D6,'No.3 名簿'!meibo,4))</f>
        <v/>
      </c>
      <c r="N6" s="26" t="str">
        <f>IF(D6="","",VLOOKUP(D6,'No.3 名簿'!meibo,3))</f>
        <v/>
      </c>
      <c r="O6" s="26" t="str">
        <f>IF(E6="","",VLOOKUP(E6,'No.3 名簿'!meibo,4))</f>
        <v/>
      </c>
      <c r="P6" s="26" t="str">
        <f>IF(E6="","",VLOOKUP(E6,'No.3 名簿'!meibo,3))</f>
        <v/>
      </c>
    </row>
    <row r="7" spans="1:21" ht="23" customHeight="1">
      <c r="A7" s="42"/>
      <c r="B7" s="42"/>
      <c r="C7" s="42"/>
      <c r="D7" s="42"/>
      <c r="E7" s="42"/>
      <c r="F7" s="13"/>
      <c r="G7" s="26" t="str">
        <f>IF(A7="","",VLOOKUP(A7,'No.3 名簿'!meibo,4))</f>
        <v/>
      </c>
      <c r="H7" s="26" t="str">
        <f>IF(A7="","",VLOOKUP(A7,'No.3 名簿'!meibo,3))</f>
        <v/>
      </c>
      <c r="I7" s="26" t="str">
        <f>IF(B7="","",VLOOKUP(B7,'No.3 名簿'!meibo,4))</f>
        <v/>
      </c>
      <c r="J7" s="26" t="str">
        <f>IF(B7="","",VLOOKUP(B7,'No.3 名簿'!meibo,3))</f>
        <v/>
      </c>
      <c r="K7" s="26" t="str">
        <f>IF(C7="","",VLOOKUP(C7,'No.3 名簿'!meibo,4))</f>
        <v/>
      </c>
      <c r="L7" s="26" t="str">
        <f>IF(C7="","",VLOOKUP(C7,'No.3 名簿'!meibo,3))</f>
        <v/>
      </c>
      <c r="M7" s="26" t="str">
        <f>IF(D7="","",VLOOKUP(D7,'No.3 名簿'!meibo,4))</f>
        <v/>
      </c>
      <c r="N7" s="26" t="str">
        <f>IF(D7="","",VLOOKUP(D7,'No.3 名簿'!meibo,3))</f>
        <v/>
      </c>
      <c r="O7" s="26" t="str">
        <f>IF(E7="","",VLOOKUP(E7,'No.3 名簿'!meibo,4))</f>
        <v/>
      </c>
      <c r="P7" s="26" t="str">
        <f>IF(E7="","",VLOOKUP(E7,'No.3 名簿'!meibo,3))</f>
        <v/>
      </c>
    </row>
    <row r="8" spans="1:21" ht="23" customHeight="1">
      <c r="A8" s="42"/>
      <c r="B8" s="42"/>
      <c r="C8" s="42"/>
      <c r="D8" s="42"/>
      <c r="E8" s="42"/>
      <c r="F8" s="13"/>
      <c r="G8" s="26" t="str">
        <f>IF(A8="","",VLOOKUP(A8,'No.3 名簿'!meibo,4))</f>
        <v/>
      </c>
      <c r="H8" s="26" t="str">
        <f>IF(A8="","",VLOOKUP(A8,'No.3 名簿'!meibo,3))</f>
        <v/>
      </c>
      <c r="I8" s="26" t="str">
        <f>IF(B8="","",VLOOKUP(B8,'No.3 名簿'!meibo,4))</f>
        <v/>
      </c>
      <c r="J8" s="26" t="str">
        <f>IF(B8="","",VLOOKUP(B8,'No.3 名簿'!meibo,3))</f>
        <v/>
      </c>
      <c r="K8" s="26" t="str">
        <f>IF(C8="","",VLOOKUP(C8,'No.3 名簿'!meibo,4))</f>
        <v/>
      </c>
      <c r="L8" s="26" t="str">
        <f>IF(C8="","",VLOOKUP(C8,'No.3 名簿'!meibo,3))</f>
        <v/>
      </c>
      <c r="M8" s="26" t="str">
        <f>IF(D8="","",VLOOKUP(D8,'No.3 名簿'!meibo,4))</f>
        <v/>
      </c>
      <c r="N8" s="26" t="str">
        <f>IF(D8="","",VLOOKUP(D8,'No.3 名簿'!meibo,3))</f>
        <v/>
      </c>
      <c r="O8" s="26" t="str">
        <f>IF(E8="","",VLOOKUP(E8,'No.3 名簿'!meibo,4))</f>
        <v/>
      </c>
      <c r="P8" s="26" t="str">
        <f>IF(E8="","",VLOOKUP(E8,'No.3 名簿'!meibo,3))</f>
        <v/>
      </c>
    </row>
    <row r="9" spans="1:21" ht="23" customHeight="1">
      <c r="A9" s="42"/>
      <c r="B9" s="42"/>
      <c r="C9" s="42"/>
      <c r="D9" s="42"/>
      <c r="E9" s="42"/>
      <c r="F9" s="13"/>
      <c r="G9" s="26" t="str">
        <f>IF(A9="","",VLOOKUP(A9,'No.3 名簿'!meibo,4))</f>
        <v/>
      </c>
      <c r="H9" s="26" t="str">
        <f>IF(A9="","",VLOOKUP(A9,'No.3 名簿'!meibo,3))</f>
        <v/>
      </c>
      <c r="I9" s="26" t="str">
        <f>IF(B9="","",VLOOKUP(B9,'No.3 名簿'!meibo,4))</f>
        <v/>
      </c>
      <c r="J9" s="26" t="str">
        <f>IF(B9="","",VLOOKUP(B9,'No.3 名簿'!meibo,3))</f>
        <v/>
      </c>
      <c r="K9" s="26" t="str">
        <f>IF(C9="","",VLOOKUP(C9,'No.3 名簿'!meibo,4))</f>
        <v/>
      </c>
      <c r="L9" s="26" t="str">
        <f>IF(C9="","",VLOOKUP(C9,'No.3 名簿'!meibo,3))</f>
        <v/>
      </c>
      <c r="M9" s="26" t="str">
        <f>IF(D9="","",VLOOKUP(D9,'No.3 名簿'!meibo,4))</f>
        <v/>
      </c>
      <c r="N9" s="26" t="str">
        <f>IF(D9="","",VLOOKUP(D9,'No.3 名簿'!meibo,3))</f>
        <v/>
      </c>
      <c r="O9" s="26" t="str">
        <f>IF(E9="","",VLOOKUP(E9,'No.3 名簿'!meibo,4))</f>
        <v/>
      </c>
      <c r="P9" s="26" t="str">
        <f>IF(E9="","",VLOOKUP(E9,'No.3 名簿'!meibo,3))</f>
        <v/>
      </c>
    </row>
    <row r="10" spans="1:21" ht="23" customHeight="1">
      <c r="A10" s="42"/>
      <c r="B10" s="42"/>
      <c r="C10" s="42"/>
      <c r="D10" s="42"/>
      <c r="E10" s="42"/>
      <c r="F10" s="13"/>
      <c r="G10" s="26" t="str">
        <f>IF(A10="","",VLOOKUP(A10,'No.3 名簿'!meibo,4))</f>
        <v/>
      </c>
      <c r="H10" s="26" t="str">
        <f>IF(A10="","",VLOOKUP(A10,'No.3 名簿'!meibo,3))</f>
        <v/>
      </c>
      <c r="I10" s="26" t="str">
        <f>IF(B10="","",VLOOKUP(B10,'No.3 名簿'!meibo,4))</f>
        <v/>
      </c>
      <c r="J10" s="26" t="str">
        <f>IF(B10="","",VLOOKUP(B10,'No.3 名簿'!meibo,3))</f>
        <v/>
      </c>
      <c r="K10" s="26" t="str">
        <f>IF(C10="","",VLOOKUP(C10,'No.3 名簿'!meibo,4))</f>
        <v/>
      </c>
      <c r="L10" s="26" t="str">
        <f>IF(C10="","",VLOOKUP(C10,'No.3 名簿'!meibo,3))</f>
        <v/>
      </c>
      <c r="M10" s="26" t="str">
        <f>IF(D10="","",VLOOKUP(D10,'No.3 名簿'!meibo,4))</f>
        <v/>
      </c>
      <c r="N10" s="26" t="str">
        <f>IF(D10="","",VLOOKUP(D10,'No.3 名簿'!meibo,3))</f>
        <v/>
      </c>
      <c r="O10" s="26" t="str">
        <f>IF(E10="","",VLOOKUP(E10,'No.3 名簿'!meibo,4))</f>
        <v/>
      </c>
      <c r="P10" s="26" t="str">
        <f>IF(E10="","",VLOOKUP(E10,'No.3 名簿'!meibo,3))</f>
        <v/>
      </c>
    </row>
    <row r="11" spans="1:21" ht="25.5" customHeight="1">
      <c r="A11" s="168" t="s">
        <v>67</v>
      </c>
      <c r="B11" s="168"/>
      <c r="C11" s="168"/>
      <c r="D11" s="168"/>
      <c r="E11" s="168"/>
      <c r="G11" s="50" t="s">
        <v>79</v>
      </c>
    </row>
    <row r="12" spans="1:21" ht="22.5" customHeight="1">
      <c r="M12" s="158" t="s">
        <v>71</v>
      </c>
      <c r="N12" s="159"/>
      <c r="O12" s="26">
        <f>COUNT(A5:E10)</f>
        <v>0</v>
      </c>
      <c r="P12" s="59" t="s">
        <v>10</v>
      </c>
    </row>
    <row r="14" spans="1:21" s="8" customFormat="1" ht="30.5" customHeight="1">
      <c r="A14" s="160" t="s">
        <v>115</v>
      </c>
      <c r="B14" s="160"/>
      <c r="C14" s="160"/>
      <c r="D14" s="160"/>
      <c r="E14" s="160"/>
      <c r="G14" s="8" t="s">
        <v>116</v>
      </c>
      <c r="H14" s="19"/>
      <c r="I14" s="2"/>
      <c r="K14" s="2"/>
      <c r="M14" s="2"/>
      <c r="O14" s="2"/>
    </row>
    <row r="15" spans="1:21" s="16" customFormat="1" ht="23" customHeight="1">
      <c r="A15" s="161"/>
      <c r="B15" s="161"/>
      <c r="C15" s="161"/>
      <c r="D15" s="161"/>
      <c r="E15" s="161"/>
      <c r="G15" s="51" t="s">
        <v>74</v>
      </c>
      <c r="H15" s="151"/>
      <c r="I15" s="152"/>
      <c r="J15" s="153"/>
      <c r="K15" s="17" t="s">
        <v>78</v>
      </c>
      <c r="L15" s="162"/>
      <c r="M15" s="153"/>
      <c r="N15" s="163" t="s">
        <v>113</v>
      </c>
      <c r="O15" s="164"/>
      <c r="P15" s="8"/>
      <c r="Q15" s="6"/>
      <c r="R15" s="6"/>
      <c r="S15" s="6"/>
      <c r="T15" s="6"/>
      <c r="U15" s="6"/>
    </row>
    <row r="16" spans="1:21" s="13" customFormat="1" ht="23" customHeight="1">
      <c r="A16" s="165" t="s">
        <v>50</v>
      </c>
      <c r="B16" s="166"/>
      <c r="C16" s="166"/>
      <c r="D16" s="166"/>
      <c r="E16" s="167"/>
      <c r="G16" s="17" t="s">
        <v>15</v>
      </c>
      <c r="H16" s="17" t="s">
        <v>5</v>
      </c>
      <c r="I16" s="17" t="s">
        <v>15</v>
      </c>
      <c r="J16" s="17" t="s">
        <v>5</v>
      </c>
      <c r="K16" s="17" t="s">
        <v>15</v>
      </c>
      <c r="L16" s="17" t="s">
        <v>5</v>
      </c>
      <c r="M16" s="17" t="s">
        <v>15</v>
      </c>
      <c r="N16" s="17" t="s">
        <v>5</v>
      </c>
      <c r="O16" s="17" t="s">
        <v>15</v>
      </c>
      <c r="P16" s="17" t="s">
        <v>5</v>
      </c>
    </row>
    <row r="17" spans="1:21" s="13" customFormat="1" ht="23" customHeight="1">
      <c r="A17" s="42"/>
      <c r="B17" s="42"/>
      <c r="C17" s="42"/>
      <c r="D17" s="42"/>
      <c r="E17" s="42"/>
      <c r="G17" s="26" t="str">
        <f>IF(A17="","",VLOOKUP(A17,'No.3 名簿'!meibo,4))</f>
        <v/>
      </c>
      <c r="H17" s="26" t="str">
        <f>IF(A17="","",VLOOKUP(A17,'No.3 名簿'!meibo,3))</f>
        <v/>
      </c>
      <c r="I17" s="26" t="str">
        <f>IF(B17="","",VLOOKUP(B17,'No.3 名簿'!meibo,4))</f>
        <v/>
      </c>
      <c r="J17" s="26" t="str">
        <f>IF(B17="","",VLOOKUP(B17,'No.3 名簿'!meibo,3))</f>
        <v/>
      </c>
      <c r="K17" s="26" t="str">
        <f>IF(C17="","",VLOOKUP(C17,'No.3 名簿'!meibo,4))</f>
        <v/>
      </c>
      <c r="L17" s="26" t="str">
        <f>IF(C17="","",VLOOKUP(C17,'No.3 名簿'!meibo,3))</f>
        <v/>
      </c>
      <c r="M17" s="26" t="str">
        <f>IF(D17="","",VLOOKUP(D17,'No.3 名簿'!meibo,4))</f>
        <v/>
      </c>
      <c r="N17" s="26" t="str">
        <f>IF(D17="","",VLOOKUP(D17,'No.3 名簿'!meibo,3))</f>
        <v/>
      </c>
      <c r="O17" s="26" t="str">
        <f>IF(E17="","",VLOOKUP(E17,'No.3 名簿'!meibo,4))</f>
        <v/>
      </c>
      <c r="P17" s="26" t="str">
        <f>IF(E17="","",VLOOKUP(E17,'No.3 名簿'!meibo,3))</f>
        <v/>
      </c>
    </row>
    <row r="18" spans="1:21" s="13" customFormat="1" ht="23" customHeight="1">
      <c r="A18" s="42"/>
      <c r="B18" s="42"/>
      <c r="C18" s="42"/>
      <c r="D18" s="42"/>
      <c r="E18" s="42"/>
      <c r="G18" s="26" t="str">
        <f>IF(A18="","",VLOOKUP(A18,'No.3 名簿'!meibo,4))</f>
        <v/>
      </c>
      <c r="H18" s="26" t="str">
        <f>IF(A18="","",VLOOKUP(A18,'No.3 名簿'!meibo,3))</f>
        <v/>
      </c>
      <c r="I18" s="26" t="str">
        <f>IF(B18="","",VLOOKUP(B18,'No.3 名簿'!meibo,4))</f>
        <v/>
      </c>
      <c r="J18" s="26" t="str">
        <f>IF(B18="","",VLOOKUP(B18,'No.3 名簿'!meibo,3))</f>
        <v/>
      </c>
      <c r="K18" s="26" t="str">
        <f>IF(C18="","",VLOOKUP(C18,'No.3 名簿'!meibo,4))</f>
        <v/>
      </c>
      <c r="L18" s="26" t="str">
        <f>IF(C18="","",VLOOKUP(C18,'No.3 名簿'!meibo,3))</f>
        <v/>
      </c>
      <c r="M18" s="26" t="str">
        <f>IF(D18="","",VLOOKUP(D18,'No.3 名簿'!meibo,4))</f>
        <v/>
      </c>
      <c r="N18" s="26" t="str">
        <f>IF(D18="","",VLOOKUP(D18,'No.3 名簿'!meibo,3))</f>
        <v/>
      </c>
      <c r="O18" s="26" t="str">
        <f>IF(E18="","",VLOOKUP(E18,'No.3 名簿'!meibo,4))</f>
        <v/>
      </c>
      <c r="P18" s="26" t="str">
        <f>IF(E18="","",VLOOKUP(E18,'No.3 名簿'!meibo,3))</f>
        <v/>
      </c>
    </row>
    <row r="19" spans="1:21" ht="23" customHeight="1">
      <c r="A19" s="42"/>
      <c r="B19" s="42"/>
      <c r="C19" s="42"/>
      <c r="D19" s="42"/>
      <c r="E19" s="42"/>
      <c r="F19" s="13"/>
      <c r="G19" s="26" t="str">
        <f>IF(A19="","",VLOOKUP(A19,'No.3 名簿'!meibo,4))</f>
        <v/>
      </c>
      <c r="H19" s="26" t="str">
        <f>IF(A19="","",VLOOKUP(A19,'No.3 名簿'!meibo,3))</f>
        <v/>
      </c>
      <c r="I19" s="26" t="str">
        <f>IF(B19="","",VLOOKUP(B19,'No.3 名簿'!meibo,4))</f>
        <v/>
      </c>
      <c r="J19" s="26" t="str">
        <f>IF(B19="","",VLOOKUP(B19,'No.3 名簿'!meibo,3))</f>
        <v/>
      </c>
      <c r="K19" s="26" t="str">
        <f>IF(C19="","",VLOOKUP(C19,'No.3 名簿'!meibo,4))</f>
        <v/>
      </c>
      <c r="L19" s="26" t="str">
        <f>IF(C19="","",VLOOKUP(C19,'No.3 名簿'!meibo,3))</f>
        <v/>
      </c>
      <c r="M19" s="26" t="str">
        <f>IF(D19="","",VLOOKUP(D19,'No.3 名簿'!meibo,4))</f>
        <v/>
      </c>
      <c r="N19" s="26" t="str">
        <f>IF(D19="","",VLOOKUP(D19,'No.3 名簿'!meibo,3))</f>
        <v/>
      </c>
      <c r="O19" s="26" t="str">
        <f>IF(E19="","",VLOOKUP(E19,'No.3 名簿'!meibo,4))</f>
        <v/>
      </c>
      <c r="P19" s="26" t="str">
        <f>IF(E19="","",VLOOKUP(E19,'No.3 名簿'!meibo,3))</f>
        <v/>
      </c>
    </row>
    <row r="20" spans="1:21" ht="23" customHeight="1">
      <c r="A20" s="42"/>
      <c r="B20" s="42"/>
      <c r="C20" s="42"/>
      <c r="D20" s="42"/>
      <c r="E20" s="42"/>
      <c r="F20" s="13"/>
      <c r="G20" s="26" t="str">
        <f>IF(A20="","",VLOOKUP(A20,'No.3 名簿'!meibo,4))</f>
        <v/>
      </c>
      <c r="H20" s="26" t="str">
        <f>IF(A20="","",VLOOKUP(A20,'No.3 名簿'!meibo,3))</f>
        <v/>
      </c>
      <c r="I20" s="26" t="str">
        <f>IF(B20="","",VLOOKUP(B20,'No.3 名簿'!meibo,4))</f>
        <v/>
      </c>
      <c r="J20" s="26" t="str">
        <f>IF(B20="","",VLOOKUP(B20,'No.3 名簿'!meibo,3))</f>
        <v/>
      </c>
      <c r="K20" s="26" t="str">
        <f>IF(C20="","",VLOOKUP(C20,'No.3 名簿'!meibo,4))</f>
        <v/>
      </c>
      <c r="L20" s="26" t="str">
        <f>IF(C20="","",VLOOKUP(C20,'No.3 名簿'!meibo,3))</f>
        <v/>
      </c>
      <c r="M20" s="26" t="str">
        <f>IF(D20="","",VLOOKUP(D20,'No.3 名簿'!meibo,4))</f>
        <v/>
      </c>
      <c r="N20" s="26" t="str">
        <f>IF(D20="","",VLOOKUP(D20,'No.3 名簿'!meibo,3))</f>
        <v/>
      </c>
      <c r="O20" s="26" t="str">
        <f>IF(E20="","",VLOOKUP(E20,'No.3 名簿'!meibo,4))</f>
        <v/>
      </c>
      <c r="P20" s="26" t="str">
        <f>IF(E20="","",VLOOKUP(E20,'No.3 名簿'!meibo,3))</f>
        <v/>
      </c>
    </row>
    <row r="21" spans="1:21" ht="23" customHeight="1">
      <c r="A21" s="42"/>
      <c r="B21" s="42"/>
      <c r="C21" s="42"/>
      <c r="D21" s="42"/>
      <c r="E21" s="42"/>
      <c r="F21" s="13"/>
      <c r="G21" s="26" t="str">
        <f>IF(A21="","",VLOOKUP(A21,'No.3 名簿'!meibo,4))</f>
        <v/>
      </c>
      <c r="H21" s="26" t="str">
        <f>IF(A21="","",VLOOKUP(A21,'No.3 名簿'!meibo,3))</f>
        <v/>
      </c>
      <c r="I21" s="26" t="str">
        <f>IF(B21="","",VLOOKUP(B21,'No.3 名簿'!meibo,4))</f>
        <v/>
      </c>
      <c r="J21" s="26" t="str">
        <f>IF(B21="","",VLOOKUP(B21,'No.3 名簿'!meibo,3))</f>
        <v/>
      </c>
      <c r="K21" s="26" t="str">
        <f>IF(C21="","",VLOOKUP(C21,'No.3 名簿'!meibo,4))</f>
        <v/>
      </c>
      <c r="L21" s="26" t="str">
        <f>IF(C21="","",VLOOKUP(C21,'No.3 名簿'!meibo,3))</f>
        <v/>
      </c>
      <c r="M21" s="26" t="str">
        <f>IF(D21="","",VLOOKUP(D21,'No.3 名簿'!meibo,4))</f>
        <v/>
      </c>
      <c r="N21" s="26" t="str">
        <f>IF(D21="","",VLOOKUP(D21,'No.3 名簿'!meibo,3))</f>
        <v/>
      </c>
      <c r="O21" s="26" t="str">
        <f>IF(E21="","",VLOOKUP(E21,'No.3 名簿'!meibo,4))</f>
        <v/>
      </c>
      <c r="P21" s="26" t="str">
        <f>IF(E21="","",VLOOKUP(E21,'No.3 名簿'!meibo,3))</f>
        <v/>
      </c>
    </row>
    <row r="22" spans="1:21" ht="23" customHeight="1">
      <c r="A22" s="42"/>
      <c r="B22" s="42"/>
      <c r="C22" s="42"/>
      <c r="D22" s="42"/>
      <c r="E22" s="42"/>
      <c r="F22" s="13"/>
      <c r="G22" s="26" t="str">
        <f>IF(A22="","",VLOOKUP(A22,'No.3 名簿'!meibo,4))</f>
        <v/>
      </c>
      <c r="H22" s="26" t="str">
        <f>IF(A22="","",VLOOKUP(A22,'No.3 名簿'!meibo,3))</f>
        <v/>
      </c>
      <c r="I22" s="26" t="str">
        <f>IF(B22="","",VLOOKUP(B22,'No.3 名簿'!meibo,4))</f>
        <v/>
      </c>
      <c r="J22" s="26" t="str">
        <f>IF(B22="","",VLOOKUP(B22,'No.3 名簿'!meibo,3))</f>
        <v/>
      </c>
      <c r="K22" s="26" t="str">
        <f>IF(C22="","",VLOOKUP(C22,'No.3 名簿'!meibo,4))</f>
        <v/>
      </c>
      <c r="L22" s="26" t="str">
        <f>IF(C22="","",VLOOKUP(C22,'No.3 名簿'!meibo,3))</f>
        <v/>
      </c>
      <c r="M22" s="26" t="str">
        <f>IF(D22="","",VLOOKUP(D22,'No.3 名簿'!meibo,4))</f>
        <v/>
      </c>
      <c r="N22" s="26" t="str">
        <f>IF(D22="","",VLOOKUP(D22,'No.3 名簿'!meibo,3))</f>
        <v/>
      </c>
      <c r="O22" s="26" t="str">
        <f>IF(E22="","",VLOOKUP(E22,'No.3 名簿'!meibo,4))</f>
        <v/>
      </c>
      <c r="P22" s="26" t="str">
        <f>IF(E22="","",VLOOKUP(E22,'No.3 名簿'!meibo,3))</f>
        <v/>
      </c>
    </row>
    <row r="23" spans="1:21" ht="25.5" customHeight="1">
      <c r="A23" s="168" t="s">
        <v>67</v>
      </c>
      <c r="B23" s="168"/>
      <c r="C23" s="168"/>
      <c r="D23" s="168"/>
      <c r="E23" s="168"/>
      <c r="G23" s="50" t="s">
        <v>79</v>
      </c>
    </row>
    <row r="24" spans="1:21" ht="22.5" customHeight="1">
      <c r="M24" s="158" t="s">
        <v>71</v>
      </c>
      <c r="N24" s="159"/>
      <c r="O24" s="26">
        <f>COUNT(A17:E22)</f>
        <v>0</v>
      </c>
      <c r="P24" s="59" t="s">
        <v>10</v>
      </c>
    </row>
    <row r="27" spans="1:21" s="8" customFormat="1" ht="30.5" customHeight="1">
      <c r="A27" s="160" t="s">
        <v>115</v>
      </c>
      <c r="B27" s="160"/>
      <c r="C27" s="160"/>
      <c r="D27" s="160"/>
      <c r="E27" s="160"/>
      <c r="G27" s="8" t="s">
        <v>116</v>
      </c>
      <c r="H27" s="19"/>
      <c r="I27" s="2"/>
      <c r="K27" s="2"/>
      <c r="M27" s="2"/>
      <c r="O27" s="2"/>
    </row>
    <row r="28" spans="1:21" s="16" customFormat="1" ht="23" customHeight="1">
      <c r="A28" s="161"/>
      <c r="B28" s="161"/>
      <c r="C28" s="161"/>
      <c r="D28" s="161"/>
      <c r="E28" s="161"/>
      <c r="G28" s="51" t="s">
        <v>74</v>
      </c>
      <c r="H28" s="151"/>
      <c r="I28" s="152"/>
      <c r="J28" s="153"/>
      <c r="K28" s="17" t="s">
        <v>78</v>
      </c>
      <c r="L28" s="162"/>
      <c r="M28" s="153"/>
      <c r="N28" s="163" t="s">
        <v>113</v>
      </c>
      <c r="O28" s="164"/>
      <c r="P28" s="8"/>
      <c r="Q28" s="6"/>
      <c r="R28" s="6"/>
      <c r="S28" s="6"/>
      <c r="T28" s="6"/>
      <c r="U28" s="6"/>
    </row>
    <row r="29" spans="1:21" s="13" customFormat="1" ht="23" customHeight="1">
      <c r="A29" s="165" t="s">
        <v>50</v>
      </c>
      <c r="B29" s="166"/>
      <c r="C29" s="166"/>
      <c r="D29" s="166"/>
      <c r="E29" s="167"/>
      <c r="G29" s="17" t="s">
        <v>15</v>
      </c>
      <c r="H29" s="17" t="s">
        <v>5</v>
      </c>
      <c r="I29" s="17" t="s">
        <v>15</v>
      </c>
      <c r="J29" s="17" t="s">
        <v>5</v>
      </c>
      <c r="K29" s="17" t="s">
        <v>15</v>
      </c>
      <c r="L29" s="17" t="s">
        <v>5</v>
      </c>
      <c r="M29" s="17" t="s">
        <v>15</v>
      </c>
      <c r="N29" s="17" t="s">
        <v>5</v>
      </c>
      <c r="O29" s="17" t="s">
        <v>15</v>
      </c>
      <c r="P29" s="17" t="s">
        <v>5</v>
      </c>
    </row>
    <row r="30" spans="1:21" s="13" customFormat="1" ht="23" customHeight="1">
      <c r="A30" s="42"/>
      <c r="B30" s="42"/>
      <c r="C30" s="42"/>
      <c r="D30" s="42"/>
      <c r="E30" s="42"/>
      <c r="G30" s="26" t="str">
        <f>IF(A30="","",VLOOKUP(A30,'No.3 名簿'!meibo,4))</f>
        <v/>
      </c>
      <c r="H30" s="26" t="str">
        <f>IF(A30="","",VLOOKUP(A30,'No.3 名簿'!meibo,3))</f>
        <v/>
      </c>
      <c r="I30" s="26" t="str">
        <f>IF(B30="","",VLOOKUP(B30,'No.3 名簿'!meibo,4))</f>
        <v/>
      </c>
      <c r="J30" s="26" t="str">
        <f>IF(B30="","",VLOOKUP(B30,'No.3 名簿'!meibo,3))</f>
        <v/>
      </c>
      <c r="K30" s="26" t="str">
        <f>IF(C30="","",VLOOKUP(C30,'No.3 名簿'!meibo,4))</f>
        <v/>
      </c>
      <c r="L30" s="26" t="str">
        <f>IF(C30="","",VLOOKUP(C30,'No.3 名簿'!meibo,3))</f>
        <v/>
      </c>
      <c r="M30" s="26" t="str">
        <f>IF(D30="","",VLOOKUP(D30,'No.3 名簿'!meibo,4))</f>
        <v/>
      </c>
      <c r="N30" s="26" t="str">
        <f>IF(D30="","",VLOOKUP(D30,'No.3 名簿'!meibo,3))</f>
        <v/>
      </c>
      <c r="O30" s="26" t="str">
        <f>IF(E30="","",VLOOKUP(E30,'No.3 名簿'!meibo,4))</f>
        <v/>
      </c>
      <c r="P30" s="26" t="str">
        <f>IF(E30="","",VLOOKUP(E30,'No.3 名簿'!meibo,3))</f>
        <v/>
      </c>
    </row>
    <row r="31" spans="1:21" s="13" customFormat="1" ht="23" customHeight="1">
      <c r="A31" s="42"/>
      <c r="B31" s="42"/>
      <c r="C31" s="42"/>
      <c r="D31" s="42"/>
      <c r="E31" s="42"/>
      <c r="G31" s="26" t="str">
        <f>IF(A31="","",VLOOKUP(A31,'No.3 名簿'!meibo,4))</f>
        <v/>
      </c>
      <c r="H31" s="26" t="str">
        <f>IF(A31="","",VLOOKUP(A31,'No.3 名簿'!meibo,3))</f>
        <v/>
      </c>
      <c r="I31" s="26" t="str">
        <f>IF(B31="","",VLOOKUP(B31,'No.3 名簿'!meibo,4))</f>
        <v/>
      </c>
      <c r="J31" s="26" t="str">
        <f>IF(B31="","",VLOOKUP(B31,'No.3 名簿'!meibo,3))</f>
        <v/>
      </c>
      <c r="K31" s="26" t="str">
        <f>IF(C31="","",VLOOKUP(C31,'No.3 名簿'!meibo,4))</f>
        <v/>
      </c>
      <c r="L31" s="26" t="str">
        <f>IF(C31="","",VLOOKUP(C31,'No.3 名簿'!meibo,3))</f>
        <v/>
      </c>
      <c r="M31" s="26" t="str">
        <f>IF(D31="","",VLOOKUP(D31,'No.3 名簿'!meibo,4))</f>
        <v/>
      </c>
      <c r="N31" s="26" t="str">
        <f>IF(D31="","",VLOOKUP(D31,'No.3 名簿'!meibo,3))</f>
        <v/>
      </c>
      <c r="O31" s="26" t="str">
        <f>IF(E31="","",VLOOKUP(E31,'No.3 名簿'!meibo,4))</f>
        <v/>
      </c>
      <c r="P31" s="26" t="str">
        <f>IF(E31="","",VLOOKUP(E31,'No.3 名簿'!meibo,3))</f>
        <v/>
      </c>
    </row>
    <row r="32" spans="1:21" ht="23" customHeight="1">
      <c r="A32" s="42"/>
      <c r="B32" s="42"/>
      <c r="C32" s="42"/>
      <c r="D32" s="42"/>
      <c r="E32" s="42"/>
      <c r="F32" s="13"/>
      <c r="G32" s="26" t="str">
        <f>IF(A32="","",VLOOKUP(A32,'No.3 名簿'!meibo,4))</f>
        <v/>
      </c>
      <c r="H32" s="26" t="str">
        <f>IF(A32="","",VLOOKUP(A32,'No.3 名簿'!meibo,3))</f>
        <v/>
      </c>
      <c r="I32" s="26" t="str">
        <f>IF(B32="","",VLOOKUP(B32,'No.3 名簿'!meibo,4))</f>
        <v/>
      </c>
      <c r="J32" s="26" t="str">
        <f>IF(B32="","",VLOOKUP(B32,'No.3 名簿'!meibo,3))</f>
        <v/>
      </c>
      <c r="K32" s="26" t="str">
        <f>IF(C32="","",VLOOKUP(C32,'No.3 名簿'!meibo,4))</f>
        <v/>
      </c>
      <c r="L32" s="26" t="str">
        <f>IF(C32="","",VLOOKUP(C32,'No.3 名簿'!meibo,3))</f>
        <v/>
      </c>
      <c r="M32" s="26" t="str">
        <f>IF(D32="","",VLOOKUP(D32,'No.3 名簿'!meibo,4))</f>
        <v/>
      </c>
      <c r="N32" s="26" t="str">
        <f>IF(D32="","",VLOOKUP(D32,'No.3 名簿'!meibo,3))</f>
        <v/>
      </c>
      <c r="O32" s="26" t="str">
        <f>IF(E32="","",VLOOKUP(E32,'No.3 名簿'!meibo,4))</f>
        <v/>
      </c>
      <c r="P32" s="26" t="str">
        <f>IF(E32="","",VLOOKUP(E32,'No.3 名簿'!meibo,3))</f>
        <v/>
      </c>
    </row>
    <row r="33" spans="1:16" ht="23" customHeight="1">
      <c r="A33" s="42"/>
      <c r="B33" s="42"/>
      <c r="C33" s="42"/>
      <c r="D33" s="42"/>
      <c r="E33" s="42"/>
      <c r="F33" s="13"/>
      <c r="G33" s="26" t="str">
        <f>IF(A33="","",VLOOKUP(A33,'No.3 名簿'!meibo,4))</f>
        <v/>
      </c>
      <c r="H33" s="26" t="str">
        <f>IF(A33="","",VLOOKUP(A33,'No.3 名簿'!meibo,3))</f>
        <v/>
      </c>
      <c r="I33" s="26" t="str">
        <f>IF(B33="","",VLOOKUP(B33,'No.3 名簿'!meibo,4))</f>
        <v/>
      </c>
      <c r="J33" s="26" t="str">
        <f>IF(B33="","",VLOOKUP(B33,'No.3 名簿'!meibo,3))</f>
        <v/>
      </c>
      <c r="K33" s="26" t="str">
        <f>IF(C33="","",VLOOKUP(C33,'No.3 名簿'!meibo,4))</f>
        <v/>
      </c>
      <c r="L33" s="26" t="str">
        <f>IF(C33="","",VLOOKUP(C33,'No.3 名簿'!meibo,3))</f>
        <v/>
      </c>
      <c r="M33" s="26" t="str">
        <f>IF(D33="","",VLOOKUP(D33,'No.3 名簿'!meibo,4))</f>
        <v/>
      </c>
      <c r="N33" s="26" t="str">
        <f>IF(D33="","",VLOOKUP(D33,'No.3 名簿'!meibo,3))</f>
        <v/>
      </c>
      <c r="O33" s="26" t="str">
        <f>IF(E33="","",VLOOKUP(E33,'No.3 名簿'!meibo,4))</f>
        <v/>
      </c>
      <c r="P33" s="26" t="str">
        <f>IF(E33="","",VLOOKUP(E33,'No.3 名簿'!meibo,3))</f>
        <v/>
      </c>
    </row>
    <row r="34" spans="1:16" ht="23" customHeight="1">
      <c r="A34" s="42"/>
      <c r="B34" s="42"/>
      <c r="C34" s="42"/>
      <c r="D34" s="42"/>
      <c r="E34" s="42"/>
      <c r="F34" s="13"/>
      <c r="G34" s="26" t="str">
        <f>IF(A34="","",VLOOKUP(A34,'No.3 名簿'!meibo,4))</f>
        <v/>
      </c>
      <c r="H34" s="26" t="str">
        <f>IF(A34="","",VLOOKUP(A34,'No.3 名簿'!meibo,3))</f>
        <v/>
      </c>
      <c r="I34" s="26" t="str">
        <f>IF(B34="","",VLOOKUP(B34,'No.3 名簿'!meibo,4))</f>
        <v/>
      </c>
      <c r="J34" s="26" t="str">
        <f>IF(B34="","",VLOOKUP(B34,'No.3 名簿'!meibo,3))</f>
        <v/>
      </c>
      <c r="K34" s="26" t="str">
        <f>IF(C34="","",VLOOKUP(C34,'No.3 名簿'!meibo,4))</f>
        <v/>
      </c>
      <c r="L34" s="26" t="str">
        <f>IF(C34="","",VLOOKUP(C34,'No.3 名簿'!meibo,3))</f>
        <v/>
      </c>
      <c r="M34" s="26" t="str">
        <f>IF(D34="","",VLOOKUP(D34,'No.3 名簿'!meibo,4))</f>
        <v/>
      </c>
      <c r="N34" s="26" t="str">
        <f>IF(D34="","",VLOOKUP(D34,'No.3 名簿'!meibo,3))</f>
        <v/>
      </c>
      <c r="O34" s="26" t="str">
        <f>IF(E34="","",VLOOKUP(E34,'No.3 名簿'!meibo,4))</f>
        <v/>
      </c>
      <c r="P34" s="26" t="str">
        <f>IF(E34="","",VLOOKUP(E34,'No.3 名簿'!meibo,3))</f>
        <v/>
      </c>
    </row>
    <row r="35" spans="1:16" ht="23" customHeight="1">
      <c r="A35" s="42"/>
      <c r="B35" s="42"/>
      <c r="C35" s="42"/>
      <c r="D35" s="42"/>
      <c r="E35" s="42"/>
      <c r="F35" s="13"/>
      <c r="G35" s="26" t="str">
        <f>IF(A35="","",VLOOKUP(A35,'No.3 名簿'!meibo,4))</f>
        <v/>
      </c>
      <c r="H35" s="26" t="str">
        <f>IF(A35="","",VLOOKUP(A35,'No.3 名簿'!meibo,3))</f>
        <v/>
      </c>
      <c r="I35" s="26" t="str">
        <f>IF(B35="","",VLOOKUP(B35,'No.3 名簿'!meibo,4))</f>
        <v/>
      </c>
      <c r="J35" s="26" t="str">
        <f>IF(B35="","",VLOOKUP(B35,'No.3 名簿'!meibo,3))</f>
        <v/>
      </c>
      <c r="K35" s="26" t="str">
        <f>IF(C35="","",VLOOKUP(C35,'No.3 名簿'!meibo,4))</f>
        <v/>
      </c>
      <c r="L35" s="26" t="str">
        <f>IF(C35="","",VLOOKUP(C35,'No.3 名簿'!meibo,3))</f>
        <v/>
      </c>
      <c r="M35" s="26" t="str">
        <f>IF(D35="","",VLOOKUP(D35,'No.3 名簿'!meibo,4))</f>
        <v/>
      </c>
      <c r="N35" s="26" t="str">
        <f>IF(D35="","",VLOOKUP(D35,'No.3 名簿'!meibo,3))</f>
        <v/>
      </c>
      <c r="O35" s="26" t="str">
        <f>IF(E35="","",VLOOKUP(E35,'No.3 名簿'!meibo,4))</f>
        <v/>
      </c>
      <c r="P35" s="26" t="str">
        <f>IF(E35="","",VLOOKUP(E35,'No.3 名簿'!meibo,3))</f>
        <v/>
      </c>
    </row>
    <row r="36" spans="1:16" ht="25.5" customHeight="1">
      <c r="A36" s="168" t="s">
        <v>67</v>
      </c>
      <c r="B36" s="168"/>
      <c r="C36" s="168"/>
      <c r="D36" s="168"/>
      <c r="E36" s="168"/>
      <c r="G36" s="50" t="s">
        <v>79</v>
      </c>
    </row>
    <row r="37" spans="1:16" ht="22.5" customHeight="1">
      <c r="M37" s="158" t="s">
        <v>71</v>
      </c>
      <c r="N37" s="159"/>
      <c r="O37" s="26">
        <f>COUNT(A30:E35)</f>
        <v>0</v>
      </c>
      <c r="P37" s="59" t="s">
        <v>10</v>
      </c>
    </row>
    <row r="39" spans="1:16" ht="26.25" customHeight="1">
      <c r="M39" s="158" t="s">
        <v>72</v>
      </c>
      <c r="N39" s="159"/>
      <c r="O39" s="26">
        <f>O37+O24+O12</f>
        <v>0</v>
      </c>
      <c r="P39" s="59" t="s">
        <v>10</v>
      </c>
    </row>
    <row r="40" spans="1:16" ht="14">
      <c r="O40" s="1"/>
    </row>
  </sheetData>
  <sheetProtection sheet="1" objects="1" scenarios="1"/>
  <mergeCells count="25">
    <mergeCell ref="F1:K1"/>
    <mergeCell ref="A23:E23"/>
    <mergeCell ref="A11:E11"/>
    <mergeCell ref="A16:E16"/>
    <mergeCell ref="A4:E4"/>
    <mergeCell ref="A1:B1"/>
    <mergeCell ref="D1:E1"/>
    <mergeCell ref="A2:E3"/>
    <mergeCell ref="L3:M3"/>
    <mergeCell ref="N3:O3"/>
    <mergeCell ref="M12:N12"/>
    <mergeCell ref="A14:E15"/>
    <mergeCell ref="H15:J15"/>
    <mergeCell ref="L15:M15"/>
    <mergeCell ref="N15:O15"/>
    <mergeCell ref="H3:J3"/>
    <mergeCell ref="M24:N24"/>
    <mergeCell ref="M39:N39"/>
    <mergeCell ref="A27:E28"/>
    <mergeCell ref="H28:J28"/>
    <mergeCell ref="L28:M28"/>
    <mergeCell ref="N28:O28"/>
    <mergeCell ref="A29:E29"/>
    <mergeCell ref="A36:E36"/>
    <mergeCell ref="M37:N37"/>
  </mergeCells>
  <phoneticPr fontId="2"/>
  <conditionalFormatting sqref="A5:E10">
    <cfRule type="expression" dxfId="6" priority="24">
      <formula>A5=""</formula>
    </cfRule>
  </conditionalFormatting>
  <conditionalFormatting sqref="A17:E22">
    <cfRule type="expression" dxfId="5" priority="4">
      <formula>A17=""</formula>
    </cfRule>
  </conditionalFormatting>
  <conditionalFormatting sqref="A30:E35">
    <cfRule type="expression" dxfId="4" priority="1">
      <formula>A30=""</formula>
    </cfRule>
  </conditionalFormatting>
  <conditionalFormatting sqref="H3:J3 L3">
    <cfRule type="expression" dxfId="3" priority="26">
      <formula>H3=""</formula>
    </cfRule>
  </conditionalFormatting>
  <conditionalFormatting sqref="H15:J15 L15">
    <cfRule type="expression" dxfId="2" priority="6">
      <formula>H15=""</formula>
    </cfRule>
  </conditionalFormatting>
  <conditionalFormatting sqref="H28:J28 L28">
    <cfRule type="expression" dxfId="1" priority="3">
      <formula>H28=""</formula>
    </cfRule>
  </conditionalFormatting>
  <pageMargins left="0.7" right="0.7" top="0.75" bottom="0.75" header="0.3" footer="0.3"/>
  <pageSetup paperSize="9" scale="5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EE9EC-00AB-42AF-93DE-9596D429FBC1}">
  <dimension ref="A1:R13"/>
  <sheetViews>
    <sheetView workbookViewId="0">
      <selection activeCell="F4" sqref="F4"/>
    </sheetView>
  </sheetViews>
  <sheetFormatPr baseColWidth="10" defaultColWidth="8.83203125" defaultRowHeight="17"/>
  <cols>
    <col min="1" max="1" width="2.1640625" customWidth="1"/>
    <col min="2" max="2" width="12.33203125" customWidth="1"/>
    <col min="3" max="3" width="10.5" customWidth="1"/>
    <col min="4" max="4" width="37.6640625" customWidth="1"/>
    <col min="5" max="5" width="7" customWidth="1"/>
    <col min="6" max="6" width="7.83203125" customWidth="1"/>
    <col min="7" max="7" width="18.5" customWidth="1"/>
    <col min="8" max="8" width="21" style="22" bestFit="1" customWidth="1"/>
    <col min="9" max="9" width="27.1640625" style="22" bestFit="1" customWidth="1"/>
    <col min="10" max="10" width="16.33203125" style="22" bestFit="1" customWidth="1"/>
    <col min="11" max="11" width="11.5" style="22" bestFit="1" customWidth="1"/>
    <col min="12" max="12" width="8.83203125" style="22" bestFit="1" customWidth="1"/>
    <col min="13" max="13" width="9.6640625" style="22" bestFit="1" customWidth="1"/>
    <col min="14" max="14" width="33.6640625" style="22" bestFit="1" customWidth="1"/>
    <col min="15" max="15" width="13.1640625" style="22" bestFit="1" customWidth="1"/>
    <col min="16" max="16" width="26.6640625" style="22" bestFit="1" customWidth="1"/>
    <col min="17" max="17" width="6.33203125" style="22" bestFit="1" customWidth="1"/>
    <col min="18" max="18" width="15.6640625" style="22" customWidth="1"/>
    <col min="19" max="19" width="8.83203125" bestFit="1" customWidth="1"/>
    <col min="20" max="20" width="7.1640625" bestFit="1" customWidth="1"/>
    <col min="21" max="21" width="9.1640625" bestFit="1" customWidth="1"/>
    <col min="22" max="22" width="12.33203125" customWidth="1"/>
    <col min="23" max="23" width="9.1640625" bestFit="1" customWidth="1"/>
    <col min="24" max="24" width="19.1640625" bestFit="1" customWidth="1"/>
  </cols>
  <sheetData>
    <row r="1" spans="1:18" s="10" customFormat="1" ht="50.5" customHeight="1">
      <c r="A1" s="111" t="s">
        <v>126</v>
      </c>
      <c r="B1" s="111"/>
      <c r="C1" s="111"/>
      <c r="D1" s="111"/>
      <c r="E1" s="111"/>
      <c r="F1" s="111"/>
      <c r="G1" s="111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</row>
    <row r="2" spans="1:18" ht="6" customHeight="1"/>
    <row r="3" spans="1:18" ht="23" thickBot="1">
      <c r="D3" s="11"/>
      <c r="G3" s="9"/>
    </row>
    <row r="4" spans="1:18" s="9" customFormat="1" ht="38.25" customHeight="1" thickBot="1">
      <c r="B4" s="174" t="s">
        <v>11</v>
      </c>
      <c r="C4" s="175"/>
      <c r="D4" s="62">
        <f>'No.1 申込書'!E4</f>
        <v>0</v>
      </c>
      <c r="E4" s="24"/>
      <c r="F4" s="4"/>
      <c r="G4" s="4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s="9" customFormat="1" ht="38.25" customHeight="1" thickBot="1">
      <c r="B5" s="176" t="s">
        <v>145</v>
      </c>
      <c r="C5" s="176"/>
      <c r="D5" s="176"/>
      <c r="E5" s="81">
        <f>'No.6 エキシビション'!O39</f>
        <v>0</v>
      </c>
      <c r="F5" s="82" t="s">
        <v>10</v>
      </c>
      <c r="G5" s="83">
        <f>1000*E5</f>
        <v>0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s="9" customFormat="1" ht="38.25" customHeight="1" thickBot="1">
      <c r="B6" s="173" t="s">
        <v>143</v>
      </c>
      <c r="C6" s="173"/>
      <c r="D6" s="173"/>
      <c r="E6" s="81">
        <f>'No.4 個人'!H40</f>
        <v>0</v>
      </c>
      <c r="F6" s="82" t="s">
        <v>6</v>
      </c>
      <c r="G6" s="83">
        <f>2000*E6</f>
        <v>0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s="9" customFormat="1" ht="38.25" customHeight="1" thickBot="1">
      <c r="B7" s="173" t="s">
        <v>144</v>
      </c>
      <c r="C7" s="173"/>
      <c r="D7" s="173"/>
      <c r="E7" s="81">
        <f>'No.5 団体'!J62</f>
        <v>0</v>
      </c>
      <c r="F7" s="82" t="s">
        <v>4</v>
      </c>
      <c r="G7" s="83">
        <f>10000*E7</f>
        <v>0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s="9" customFormat="1" ht="38.25" customHeight="1" thickBot="1">
      <c r="B8" s="177" t="s">
        <v>149</v>
      </c>
      <c r="C8" s="178"/>
      <c r="D8" s="179"/>
      <c r="E8" s="81">
        <f>IF('No.2 審判'!E3="",0,VLOOKUP('No.2 審判'!E3,データ※編集不可!L1:M3,2,0))</f>
        <v>0</v>
      </c>
      <c r="F8" s="82" t="s">
        <v>148</v>
      </c>
      <c r="G8" s="83">
        <f>5000*E8</f>
        <v>0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s="9" customFormat="1" ht="38.25" customHeight="1" thickBot="1">
      <c r="B9" s="173" t="s">
        <v>86</v>
      </c>
      <c r="C9" s="173"/>
      <c r="D9" s="173"/>
      <c r="E9" s="172">
        <f>SUM(G5:G8)</f>
        <v>0</v>
      </c>
      <c r="F9" s="172"/>
      <c r="G9" s="17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18" ht="19">
      <c r="B10" s="171"/>
      <c r="C10" s="171"/>
      <c r="D10" s="171"/>
      <c r="E10" s="171"/>
      <c r="F10" s="171"/>
      <c r="G10" s="4"/>
      <c r="H10" s="3"/>
    </row>
    <row r="11" spans="1:18" ht="22">
      <c r="B11" s="4" t="s">
        <v>127</v>
      </c>
      <c r="C11" s="9"/>
      <c r="D11" s="9"/>
    </row>
    <row r="12" spans="1:18" ht="19">
      <c r="B12" s="4" t="s">
        <v>130</v>
      </c>
      <c r="C12" s="4" t="s">
        <v>129</v>
      </c>
      <c r="D12" s="4"/>
    </row>
    <row r="13" spans="1:18" ht="19">
      <c r="C13" s="4" t="s">
        <v>128</v>
      </c>
      <c r="D13" s="4"/>
    </row>
  </sheetData>
  <sheetProtection sheet="1" objects="1" scenarios="1"/>
  <mergeCells count="9">
    <mergeCell ref="B10:F10"/>
    <mergeCell ref="A1:G1"/>
    <mergeCell ref="E9:G9"/>
    <mergeCell ref="B9:D9"/>
    <mergeCell ref="B4:C4"/>
    <mergeCell ref="B5:D5"/>
    <mergeCell ref="B7:D7"/>
    <mergeCell ref="B6:D6"/>
    <mergeCell ref="B8:D8"/>
  </mergeCells>
  <phoneticPr fontId="2"/>
  <conditionalFormatting sqref="E5:E8">
    <cfRule type="expression" dxfId="0" priority="2">
      <formula>E5=""</formula>
    </cfRule>
  </conditionalFormatting>
  <pageMargins left="0.7" right="0.7" top="0.75" bottom="0.75" header="0.3" footer="0.3"/>
  <pageSetup paperSize="9" scale="8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V12"/>
  <sheetViews>
    <sheetView workbookViewId="0">
      <selection activeCell="M8" sqref="M8"/>
    </sheetView>
  </sheetViews>
  <sheetFormatPr baseColWidth="10" defaultColWidth="8.83203125" defaultRowHeight="17"/>
  <cols>
    <col min="1" max="2" width="11" bestFit="1" customWidth="1"/>
    <col min="3" max="3" width="9" bestFit="1" customWidth="1"/>
    <col min="4" max="5" width="7.1640625" bestFit="1" customWidth="1"/>
    <col min="6" max="9" width="4.33203125" bestFit="1" customWidth="1"/>
    <col min="10" max="10" width="7.1640625" bestFit="1" customWidth="1"/>
    <col min="11" max="11" width="17.83203125" bestFit="1" customWidth="1"/>
    <col min="12" max="12" width="24" bestFit="1" customWidth="1"/>
    <col min="13" max="13" width="2.5" bestFit="1" customWidth="1"/>
  </cols>
  <sheetData>
    <row r="1" spans="1:22">
      <c r="A1" t="s">
        <v>68</v>
      </c>
      <c r="B1" t="s">
        <v>45</v>
      </c>
      <c r="C1" t="s">
        <v>46</v>
      </c>
      <c r="D1" t="s">
        <v>47</v>
      </c>
      <c r="E1" t="s">
        <v>57</v>
      </c>
      <c r="F1" t="s">
        <v>36</v>
      </c>
      <c r="G1" t="s">
        <v>24</v>
      </c>
      <c r="H1" t="s">
        <v>39</v>
      </c>
      <c r="I1" t="s">
        <v>28</v>
      </c>
      <c r="J1" s="61" t="s">
        <v>40</v>
      </c>
      <c r="K1" s="27" t="s">
        <v>80</v>
      </c>
      <c r="L1" t="s">
        <v>150</v>
      </c>
      <c r="M1">
        <v>0</v>
      </c>
    </row>
    <row r="2" spans="1:22">
      <c r="A2" t="s">
        <v>46</v>
      </c>
      <c r="B2" t="s">
        <v>36</v>
      </c>
      <c r="C2" t="s">
        <v>39</v>
      </c>
      <c r="D2" t="s">
        <v>28</v>
      </c>
      <c r="E2" t="s">
        <v>58</v>
      </c>
      <c r="F2" t="s">
        <v>37</v>
      </c>
      <c r="G2" t="s">
        <v>25</v>
      </c>
      <c r="H2" t="s">
        <v>24</v>
      </c>
      <c r="I2" t="s">
        <v>29</v>
      </c>
      <c r="J2" s="61">
        <v>46393</v>
      </c>
      <c r="K2" s="27" t="s">
        <v>81</v>
      </c>
      <c r="L2" t="s">
        <v>151</v>
      </c>
      <c r="M2">
        <v>1</v>
      </c>
    </row>
    <row r="3" spans="1:22">
      <c r="A3" t="s">
        <v>47</v>
      </c>
      <c r="B3" t="s">
        <v>37</v>
      </c>
      <c r="C3" t="s">
        <v>24</v>
      </c>
      <c r="D3" t="s">
        <v>29</v>
      </c>
      <c r="E3" t="s">
        <v>59</v>
      </c>
      <c r="F3" t="s">
        <v>38</v>
      </c>
      <c r="G3" t="s">
        <v>26</v>
      </c>
      <c r="H3" t="s">
        <v>25</v>
      </c>
      <c r="I3" t="s">
        <v>30</v>
      </c>
      <c r="J3" s="61">
        <v>46394</v>
      </c>
      <c r="K3" s="27" t="s">
        <v>82</v>
      </c>
      <c r="L3" t="s">
        <v>152</v>
      </c>
      <c r="M3">
        <v>2</v>
      </c>
    </row>
    <row r="4" spans="1:22">
      <c r="B4" t="s">
        <v>38</v>
      </c>
      <c r="C4" t="s">
        <v>25</v>
      </c>
      <c r="D4" t="s">
        <v>30</v>
      </c>
      <c r="E4" t="s">
        <v>60</v>
      </c>
      <c r="F4" t="s">
        <v>39</v>
      </c>
      <c r="G4" t="s">
        <v>27</v>
      </c>
      <c r="H4" t="s">
        <v>26</v>
      </c>
      <c r="I4" t="s">
        <v>31</v>
      </c>
      <c r="K4" s="27" t="s">
        <v>83</v>
      </c>
    </row>
    <row r="5" spans="1:22" ht="18" thickBot="1">
      <c r="B5" t="s">
        <v>39</v>
      </c>
      <c r="C5" t="s">
        <v>26</v>
      </c>
      <c r="D5" t="s">
        <v>31</v>
      </c>
      <c r="E5" t="s">
        <v>61</v>
      </c>
      <c r="F5" t="s">
        <v>24</v>
      </c>
      <c r="G5" t="s">
        <v>28</v>
      </c>
      <c r="H5" t="s">
        <v>27</v>
      </c>
      <c r="K5" s="27" t="s">
        <v>84</v>
      </c>
    </row>
    <row r="6" spans="1:22">
      <c r="B6" t="s">
        <v>24</v>
      </c>
      <c r="C6" t="s">
        <v>27</v>
      </c>
      <c r="D6" t="s">
        <v>32</v>
      </c>
      <c r="F6" t="s">
        <v>25</v>
      </c>
      <c r="G6" t="s">
        <v>29</v>
      </c>
      <c r="H6" t="s">
        <v>28</v>
      </c>
      <c r="K6" s="27" t="s">
        <v>85</v>
      </c>
      <c r="R6" s="180" t="s">
        <v>41</v>
      </c>
      <c r="S6" s="181"/>
      <c r="T6" s="181"/>
      <c r="U6" s="181"/>
      <c r="V6" s="182"/>
    </row>
    <row r="7" spans="1:22">
      <c r="B7" t="s">
        <v>25</v>
      </c>
      <c r="C7" t="s">
        <v>28</v>
      </c>
      <c r="D7" t="s">
        <v>33</v>
      </c>
      <c r="G7" t="s">
        <v>30</v>
      </c>
      <c r="H7" t="s">
        <v>29</v>
      </c>
      <c r="K7" t="s">
        <v>119</v>
      </c>
      <c r="R7" s="183"/>
      <c r="S7" s="184"/>
      <c r="T7" s="184"/>
      <c r="U7" s="184"/>
      <c r="V7" s="185"/>
    </row>
    <row r="8" spans="1:22">
      <c r="D8" t="s">
        <v>34</v>
      </c>
      <c r="G8" t="s">
        <v>31</v>
      </c>
      <c r="R8" s="183"/>
      <c r="S8" s="184"/>
      <c r="T8" s="184"/>
      <c r="U8" s="184"/>
      <c r="V8" s="185"/>
    </row>
    <row r="9" spans="1:22">
      <c r="D9" t="s">
        <v>35</v>
      </c>
      <c r="G9" t="s">
        <v>32</v>
      </c>
      <c r="R9" s="183"/>
      <c r="S9" s="184"/>
      <c r="T9" s="184"/>
      <c r="U9" s="184"/>
      <c r="V9" s="185"/>
    </row>
    <row r="10" spans="1:22">
      <c r="G10" t="s">
        <v>33</v>
      </c>
      <c r="R10" s="183"/>
      <c r="S10" s="184"/>
      <c r="T10" s="184"/>
      <c r="U10" s="184"/>
      <c r="V10" s="185"/>
    </row>
    <row r="11" spans="1:22">
      <c r="G11" t="s">
        <v>34</v>
      </c>
      <c r="R11" s="183"/>
      <c r="S11" s="184"/>
      <c r="T11" s="184"/>
      <c r="U11" s="184"/>
      <c r="V11" s="185"/>
    </row>
    <row r="12" spans="1:22" ht="18" thickBot="1">
      <c r="G12" t="s">
        <v>35</v>
      </c>
      <c r="R12" s="186"/>
      <c r="S12" s="187"/>
      <c r="T12" s="187"/>
      <c r="U12" s="187"/>
      <c r="V12" s="188"/>
    </row>
  </sheetData>
  <sheetProtection sheet="1" objects="1" scenarios="1"/>
  <mergeCells count="1">
    <mergeCell ref="R6:V12"/>
  </mergeCells>
  <phoneticPr fontId="2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4B88-31E8-404C-982D-7B42CE669A4B}">
  <sheetPr>
    <tabColor rgb="FFFF0000"/>
  </sheetPr>
  <dimension ref="A1:S100"/>
  <sheetViews>
    <sheetView workbookViewId="0">
      <selection activeCell="I21" sqref="I21"/>
    </sheetView>
  </sheetViews>
  <sheetFormatPr baseColWidth="10" defaultColWidth="8.83203125" defaultRowHeight="17"/>
  <cols>
    <col min="2" max="2" width="19.6640625" style="43" customWidth="1"/>
    <col min="3" max="3" width="17" style="43" customWidth="1"/>
    <col min="4" max="4" width="17.5" style="43" customWidth="1"/>
    <col min="5" max="5" width="24.6640625" style="43" customWidth="1"/>
    <col min="6" max="6" width="16.33203125" style="43" customWidth="1"/>
    <col min="7" max="8" width="17.33203125" style="43" customWidth="1"/>
    <col min="9" max="9" width="9.1640625" bestFit="1" customWidth="1"/>
    <col min="10" max="11" width="9.1640625" customWidth="1"/>
    <col min="12" max="12" width="16.33203125" bestFit="1" customWidth="1"/>
    <col min="13" max="13" width="11.83203125" bestFit="1" customWidth="1"/>
    <col min="14" max="14" width="14.1640625" bestFit="1" customWidth="1"/>
    <col min="15" max="15" width="11.83203125" bestFit="1" customWidth="1"/>
    <col min="16" max="16" width="14.1640625" customWidth="1"/>
    <col min="17" max="17" width="16.33203125" bestFit="1" customWidth="1"/>
    <col min="18" max="18" width="5.6640625" bestFit="1" customWidth="1"/>
  </cols>
  <sheetData>
    <row r="1" spans="1:19">
      <c r="B1" s="70" t="s">
        <v>99</v>
      </c>
      <c r="C1" s="70"/>
      <c r="D1" s="70"/>
      <c r="E1" s="70"/>
      <c r="F1" s="70"/>
      <c r="G1" s="70"/>
      <c r="H1" s="84"/>
      <c r="L1" s="64"/>
      <c r="M1" s="64"/>
      <c r="N1" s="64"/>
      <c r="O1" s="64"/>
      <c r="P1" s="64"/>
      <c r="Q1" s="64"/>
      <c r="R1" s="64"/>
      <c r="S1" s="64"/>
    </row>
    <row r="2" spans="1:19" ht="18">
      <c r="A2" s="63"/>
      <c r="B2" s="66" t="s">
        <v>11</v>
      </c>
      <c r="C2" s="66" t="s">
        <v>12</v>
      </c>
      <c r="D2" s="71" t="s">
        <v>17</v>
      </c>
      <c r="E2" s="66" t="s">
        <v>16</v>
      </c>
      <c r="F2" s="66" t="s">
        <v>19</v>
      </c>
      <c r="G2" s="66" t="s">
        <v>20</v>
      </c>
      <c r="H2" s="84"/>
      <c r="I2" s="63"/>
      <c r="J2" s="66" t="s">
        <v>98</v>
      </c>
      <c r="K2" s="66" t="s">
        <v>50</v>
      </c>
      <c r="L2" s="66"/>
      <c r="M2" s="66" t="s">
        <v>91</v>
      </c>
      <c r="N2" s="66" t="s">
        <v>92</v>
      </c>
      <c r="O2" s="66" t="s">
        <v>93</v>
      </c>
      <c r="P2" s="66" t="s">
        <v>11</v>
      </c>
      <c r="Q2" s="66" t="s">
        <v>22</v>
      </c>
      <c r="R2" s="66" t="s">
        <v>94</v>
      </c>
      <c r="S2" s="64"/>
    </row>
    <row r="3" spans="1:19" ht="18">
      <c r="A3" s="63"/>
      <c r="B3" s="67">
        <f>'No.1 申込書'!E4</f>
        <v>0</v>
      </c>
      <c r="C3" s="67">
        <f>'No.1 申込書'!E5</f>
        <v>0</v>
      </c>
      <c r="D3" s="69">
        <f>'No.1 申込書'!E6</f>
        <v>0</v>
      </c>
      <c r="E3" s="67">
        <f>'No.1 申込書'!E7</f>
        <v>0</v>
      </c>
      <c r="F3" s="67">
        <f>'No.1 申込書'!E8</f>
        <v>0</v>
      </c>
      <c r="G3" s="67">
        <f>'No.1 申込書'!E9</f>
        <v>0</v>
      </c>
      <c r="H3" s="84"/>
      <c r="I3" s="63"/>
      <c r="J3" s="67">
        <v>1</v>
      </c>
      <c r="K3" s="67" t="str">
        <f>IF('No.4 個人'!C5="","",'No.4 個人'!C5)</f>
        <v/>
      </c>
      <c r="L3" s="67" t="str">
        <f>IF($K3="","","個人")</f>
        <v/>
      </c>
      <c r="M3" s="67" t="str">
        <f>IF($K3="","",VLOOKUP($K3,'No.3 名簿'!meibo,2))</f>
        <v/>
      </c>
      <c r="N3" s="67" t="str">
        <f>'No.4 個人'!F5</f>
        <v/>
      </c>
      <c r="O3" s="67" t="str">
        <f>IF($K3="","",VLOOKUP($K3,'No.3 名簿'!meibo,4))</f>
        <v/>
      </c>
      <c r="P3" s="67" t="str">
        <f>IF($K3="","",$B$3)</f>
        <v/>
      </c>
      <c r="Q3" s="67" t="str">
        <f>IF($K3="","",VLOOKUP($K3,'No.3 名簿'!meibo,5))</f>
        <v/>
      </c>
      <c r="R3" s="67" t="str">
        <f>IF($K3="","",VLOOKUP($K3,'No.3 名簿'!meibo,3))</f>
        <v/>
      </c>
      <c r="S3" s="64"/>
    </row>
    <row r="4" spans="1:19" ht="18">
      <c r="A4" s="63"/>
      <c r="B4" s="70"/>
      <c r="C4" s="70"/>
      <c r="D4" s="70"/>
      <c r="E4" s="70"/>
      <c r="F4" s="70"/>
      <c r="G4" s="70"/>
      <c r="H4" s="84"/>
      <c r="I4" s="63"/>
      <c r="J4" s="67">
        <v>2</v>
      </c>
      <c r="K4" s="67" t="str">
        <f>IF('No.4 個人'!C6="","",'No.4 個人'!C6)</f>
        <v/>
      </c>
      <c r="L4" s="67" t="str">
        <f t="shared" ref="L4:L10" si="0">IF($K4="","","個人")</f>
        <v/>
      </c>
      <c r="M4" s="67" t="str">
        <f>IF($K4="","",VLOOKUP($K4,'No.3 名簿'!meibo,2))</f>
        <v/>
      </c>
      <c r="N4" s="67" t="str">
        <f>'No.4 個人'!F6</f>
        <v/>
      </c>
      <c r="O4" s="67" t="str">
        <f>IF($K4="","",VLOOKUP($K4,'No.3 名簿'!meibo,4))</f>
        <v/>
      </c>
      <c r="P4" s="67" t="str">
        <f t="shared" ref="P4:P10" si="1">IF($K4="","",$B$3)</f>
        <v/>
      </c>
      <c r="Q4" s="67" t="str">
        <f>IF($K4="","",VLOOKUP($K4,'No.3 名簿'!meibo,5))</f>
        <v/>
      </c>
      <c r="R4" s="67" t="str">
        <f>IF($K4="","",VLOOKUP($K4,'No.3 名簿'!meibo,3))</f>
        <v/>
      </c>
      <c r="S4" s="64"/>
    </row>
    <row r="5" spans="1:19" ht="18">
      <c r="A5" s="63"/>
      <c r="B5" s="70" t="s">
        <v>100</v>
      </c>
      <c r="C5" s="70"/>
      <c r="D5" s="70"/>
      <c r="E5" s="70"/>
      <c r="F5" s="70"/>
      <c r="G5" s="70"/>
      <c r="H5" s="84"/>
      <c r="I5" s="63"/>
      <c r="J5" s="67">
        <v>3</v>
      </c>
      <c r="K5" s="67" t="str">
        <f>IF('No.4 個人'!C7="","",'No.4 個人'!C7)</f>
        <v/>
      </c>
      <c r="L5" s="67" t="str">
        <f t="shared" si="0"/>
        <v/>
      </c>
      <c r="M5" s="67" t="str">
        <f>IF($K5="","",VLOOKUP($K5,'No.3 名簿'!meibo,2))</f>
        <v/>
      </c>
      <c r="N5" s="67" t="str">
        <f>'No.4 個人'!F7</f>
        <v/>
      </c>
      <c r="O5" s="67" t="str">
        <f>IF($K5="","",VLOOKUP($K5,'No.3 名簿'!meibo,4))</f>
        <v/>
      </c>
      <c r="P5" s="67" t="str">
        <f t="shared" si="1"/>
        <v/>
      </c>
      <c r="Q5" s="67" t="str">
        <f>IF($K5="","",VLOOKUP($K5,'No.3 名簿'!meibo,5))</f>
        <v/>
      </c>
      <c r="R5" s="67" t="str">
        <f>IF($K5="","",VLOOKUP($K5,'No.3 名簿'!meibo,3))</f>
        <v/>
      </c>
      <c r="S5" s="64"/>
    </row>
    <row r="6" spans="1:19" ht="18">
      <c r="A6" s="63"/>
      <c r="B6" s="73" t="s">
        <v>88</v>
      </c>
      <c r="C6" s="73" t="s">
        <v>89</v>
      </c>
      <c r="D6" s="72" t="s">
        <v>87</v>
      </c>
      <c r="E6" s="73" t="s">
        <v>90</v>
      </c>
      <c r="F6" s="66" t="s">
        <v>19</v>
      </c>
      <c r="G6" s="73" t="s">
        <v>14</v>
      </c>
      <c r="H6" s="73" t="s">
        <v>118</v>
      </c>
      <c r="J6" s="67">
        <v>4</v>
      </c>
      <c r="K6" s="67" t="str">
        <f>IF('No.4 個人'!C8="","",'No.4 個人'!C8)</f>
        <v/>
      </c>
      <c r="L6" s="67" t="str">
        <f t="shared" si="0"/>
        <v/>
      </c>
      <c r="M6" s="67" t="str">
        <f>IF($K6="","",VLOOKUP($K6,'No.3 名簿'!meibo,2))</f>
        <v/>
      </c>
      <c r="N6" s="67" t="str">
        <f>'No.4 個人'!F8</f>
        <v/>
      </c>
      <c r="O6" s="67" t="str">
        <f>IF($K6="","",VLOOKUP($K6,'No.3 名簿'!meibo,4))</f>
        <v/>
      </c>
      <c r="P6" s="67" t="str">
        <f t="shared" si="1"/>
        <v/>
      </c>
      <c r="Q6" s="67" t="str">
        <f>IF($K6="","",VLOOKUP($K6,'No.3 名簿'!meibo,5))</f>
        <v/>
      </c>
      <c r="R6" s="67" t="str">
        <f>IF($K6="","",VLOOKUP($K6,'No.3 名簿'!meibo,3))</f>
        <v/>
      </c>
      <c r="S6" s="64"/>
    </row>
    <row r="7" spans="1:19" ht="18">
      <c r="A7" s="63"/>
      <c r="B7" s="67" t="str">
        <f>IF('No.2 審判'!E6="","",'No.1 申込書'!E4)</f>
        <v/>
      </c>
      <c r="C7" s="67" t="str">
        <f>IF($B7="","",'No.2 審判'!E6)</f>
        <v/>
      </c>
      <c r="D7" s="74" t="str">
        <f>IF($B7="","",'No.2 審判'!E5)</f>
        <v/>
      </c>
      <c r="E7" s="67" t="str">
        <f>IF($B7="","",'No.2 審判'!E9)</f>
        <v/>
      </c>
      <c r="F7" s="67" t="str">
        <f>IF($B7="","",'No.2 審判'!E7)</f>
        <v/>
      </c>
      <c r="G7" s="67" t="str">
        <f>IF($B7="","",'No.2 審判'!E8)</f>
        <v/>
      </c>
      <c r="H7" s="67" t="str">
        <f>IF($B7="","",'No.2 審判'!E10)</f>
        <v/>
      </c>
      <c r="J7" s="67">
        <v>5</v>
      </c>
      <c r="K7" s="67" t="str">
        <f>IF('No.4 個人'!C9="","",'No.4 個人'!C9)</f>
        <v/>
      </c>
      <c r="L7" s="67" t="str">
        <f t="shared" si="0"/>
        <v/>
      </c>
      <c r="M7" s="67" t="str">
        <f>IF($K7="","",VLOOKUP($K7,'No.3 名簿'!meibo,2))</f>
        <v/>
      </c>
      <c r="N7" s="67" t="str">
        <f>'No.4 個人'!F9</f>
        <v/>
      </c>
      <c r="O7" s="67" t="str">
        <f>IF($K7="","",VLOOKUP($K7,'No.3 名簿'!meibo,4))</f>
        <v/>
      </c>
      <c r="P7" s="67" t="str">
        <f t="shared" si="1"/>
        <v/>
      </c>
      <c r="Q7" s="67" t="str">
        <f>IF($K7="","",VLOOKUP($K7,'No.3 名簿'!meibo,5))</f>
        <v/>
      </c>
      <c r="R7" s="67" t="str">
        <f>IF($K7="","",VLOOKUP($K7,'No.3 名簿'!meibo,3))</f>
        <v/>
      </c>
      <c r="S7" s="64"/>
    </row>
    <row r="8" spans="1:19">
      <c r="B8" s="67" t="str">
        <f>IF('No.2 審判'!E13="","",'No.1 申込書'!E4)</f>
        <v/>
      </c>
      <c r="C8" s="67" t="str">
        <f>IF($B8="","",'No.2 審判'!E13)</f>
        <v/>
      </c>
      <c r="D8" s="74" t="str">
        <f>IF($B8="","",'No.2 審判'!E12)</f>
        <v/>
      </c>
      <c r="E8" s="67" t="str">
        <f>IF($B8="","",'No.2 審判'!E16)</f>
        <v/>
      </c>
      <c r="F8" s="67" t="str">
        <f>IF($B8="","",'No.2 審判'!E14)</f>
        <v/>
      </c>
      <c r="G8" s="67" t="str">
        <f>IF($B8="","",'No.2 審判'!E15)</f>
        <v/>
      </c>
      <c r="H8" s="67" t="str">
        <f>IF($B8="","",'No.2 審判'!E17)</f>
        <v/>
      </c>
      <c r="J8" s="67">
        <v>6</v>
      </c>
      <c r="K8" s="67" t="str">
        <f>IF('No.4 個人'!C10="","",'No.4 個人'!C10)</f>
        <v/>
      </c>
      <c r="L8" s="67" t="str">
        <f t="shared" si="0"/>
        <v/>
      </c>
      <c r="M8" s="67" t="str">
        <f>IF($K8="","",VLOOKUP($K8,'No.3 名簿'!meibo,2))</f>
        <v/>
      </c>
      <c r="N8" s="67" t="str">
        <f>'No.4 個人'!F10</f>
        <v/>
      </c>
      <c r="O8" s="67" t="str">
        <f>IF($K8="","",VLOOKUP($K8,'No.3 名簿'!meibo,4))</f>
        <v/>
      </c>
      <c r="P8" s="67" t="str">
        <f t="shared" si="1"/>
        <v/>
      </c>
      <c r="Q8" s="67" t="str">
        <f>IF($K8="","",VLOOKUP($K8,'No.3 名簿'!meibo,5))</f>
        <v/>
      </c>
      <c r="R8" s="67" t="str">
        <f>IF($K8="","",VLOOKUP($K8,'No.3 名簿'!meibo,3))</f>
        <v/>
      </c>
      <c r="S8" s="64"/>
    </row>
    <row r="9" spans="1:19">
      <c r="B9" s="18"/>
      <c r="C9" s="18"/>
      <c r="D9" s="18"/>
      <c r="E9" s="18"/>
      <c r="F9" s="18"/>
      <c r="G9" s="18"/>
      <c r="H9" s="33"/>
      <c r="J9" s="67">
        <v>7</v>
      </c>
      <c r="K9" s="67" t="str">
        <f>IF('No.4 個人'!C11="","",'No.4 個人'!C11)</f>
        <v/>
      </c>
      <c r="L9" s="67" t="str">
        <f t="shared" si="0"/>
        <v/>
      </c>
      <c r="M9" s="67" t="str">
        <f>IF($K9="","",VLOOKUP($K9,'No.3 名簿'!meibo,2))</f>
        <v/>
      </c>
      <c r="N9" s="67" t="str">
        <f>'No.4 個人'!F11</f>
        <v/>
      </c>
      <c r="O9" s="67" t="str">
        <f>IF($K9="","",VLOOKUP($K9,'No.3 名簿'!meibo,4))</f>
        <v/>
      </c>
      <c r="P9" s="67" t="str">
        <f t="shared" si="1"/>
        <v/>
      </c>
      <c r="Q9" s="67" t="str">
        <f>IF($K9="","",VLOOKUP($K9,'No.3 名簿'!meibo,5))</f>
        <v/>
      </c>
      <c r="R9" s="67" t="str">
        <f>IF($K9="","",VLOOKUP($K9,'No.3 名簿'!meibo,3))</f>
        <v/>
      </c>
      <c r="S9" s="64"/>
    </row>
    <row r="10" spans="1:19">
      <c r="B10" s="18" t="s">
        <v>101</v>
      </c>
      <c r="C10" s="18"/>
      <c r="D10" s="18"/>
      <c r="E10" s="18"/>
      <c r="F10" s="18"/>
      <c r="G10" s="18"/>
      <c r="H10" s="33"/>
      <c r="J10" s="67">
        <v>8</v>
      </c>
      <c r="K10" s="67" t="str">
        <f>IF('No.4 個人'!C12="","",'No.4 個人'!C12)</f>
        <v/>
      </c>
      <c r="L10" s="67" t="str">
        <f t="shared" si="0"/>
        <v/>
      </c>
      <c r="M10" s="67" t="str">
        <f>IF($K10="","",VLOOKUP($K10,'No.3 名簿'!meibo,2))</f>
        <v/>
      </c>
      <c r="N10" s="67" t="str">
        <f>'No.4 個人'!F12</f>
        <v/>
      </c>
      <c r="O10" s="67" t="str">
        <f>IF($K10="","",VLOOKUP($K10,'No.3 名簿'!meibo,4))</f>
        <v/>
      </c>
      <c r="P10" s="67" t="str">
        <f t="shared" si="1"/>
        <v/>
      </c>
      <c r="Q10" s="67" t="str">
        <f>IF($K10="","",VLOOKUP($K10,'No.3 名簿'!meibo,5))</f>
        <v/>
      </c>
      <c r="R10" s="67" t="str">
        <f>IF($K10="","",VLOOKUP($K10,'No.3 名簿'!meibo,3))</f>
        <v/>
      </c>
      <c r="S10" s="64"/>
    </row>
    <row r="11" spans="1:19">
      <c r="B11" s="76" t="s">
        <v>108</v>
      </c>
      <c r="C11" s="76" t="s">
        <v>107</v>
      </c>
      <c r="D11" s="76" t="s">
        <v>109</v>
      </c>
      <c r="E11" s="76" t="s">
        <v>51</v>
      </c>
      <c r="F11" s="76" t="s">
        <v>109</v>
      </c>
      <c r="G11" s="76" t="s">
        <v>51</v>
      </c>
      <c r="H11" s="85"/>
      <c r="J11" s="67">
        <v>1</v>
      </c>
      <c r="K11" s="67" t="str">
        <f>IF('No.4 個人'!C17="","",'No.4 個人'!C17)</f>
        <v/>
      </c>
      <c r="L11" s="67" t="str">
        <f>IF($K11="","","個人")</f>
        <v/>
      </c>
      <c r="M11" s="67" t="str">
        <f>IF($K11="","",VLOOKUP($K11,'No.3 名簿'!meibo,2))</f>
        <v/>
      </c>
      <c r="N11" s="67" t="str">
        <f>'No.4 個人'!F17</f>
        <v/>
      </c>
      <c r="O11" s="67" t="str">
        <f>IF($K11="","",VLOOKUP($K11,'No.3 名簿'!meibo,4))</f>
        <v/>
      </c>
      <c r="P11" s="67" t="str">
        <f>IF($K11="","",$B$3)</f>
        <v/>
      </c>
      <c r="Q11" s="67" t="str">
        <f>IF($K11="","",VLOOKUP($K11,'No.3 名簿'!meibo,5))</f>
        <v/>
      </c>
      <c r="R11" s="67" t="str">
        <f>IF($K11="","",VLOOKUP($K11,'No.3 名簿'!meibo,3))</f>
        <v/>
      </c>
      <c r="S11" s="64"/>
    </row>
    <row r="12" spans="1:19">
      <c r="B12" s="26" t="str">
        <f>M27&amp;"/"&amp;N27</f>
        <v>チャイルド/徒手×ロープ</v>
      </c>
      <c r="C12" s="67" t="str">
        <f>IF('No.5 団体'!H3="","",'No.5 団体'!H3)</f>
        <v/>
      </c>
      <c r="D12" s="26" t="str">
        <f>'No.5 団体'!G5</f>
        <v/>
      </c>
      <c r="E12" s="26" t="str">
        <f>'No.5 団体'!H5</f>
        <v/>
      </c>
      <c r="F12" s="26" t="str">
        <f>'No.5 団体'!J5</f>
        <v/>
      </c>
      <c r="G12" s="26" t="str">
        <f>'No.5 団体'!K5</f>
        <v/>
      </c>
      <c r="H12" s="85"/>
      <c r="J12" s="67">
        <v>2</v>
      </c>
      <c r="K12" s="67" t="str">
        <f>IF('No.4 個人'!C18="","",'No.4 個人'!C18)</f>
        <v/>
      </c>
      <c r="L12" s="67" t="str">
        <f t="shared" ref="L12:L18" si="2">IF($K12="","","個人")</f>
        <v/>
      </c>
      <c r="M12" s="67" t="str">
        <f>IF($K12="","",VLOOKUP($K12,'No.3 名簿'!meibo,2))</f>
        <v/>
      </c>
      <c r="N12" s="67" t="str">
        <f>'No.4 個人'!F18</f>
        <v/>
      </c>
      <c r="O12" s="67" t="str">
        <f>IF($K12="","",VLOOKUP($K12,'No.3 名簿'!meibo,4))</f>
        <v/>
      </c>
      <c r="P12" s="67" t="str">
        <f t="shared" ref="P12:P18" si="3">IF($K12="","",$B$3)</f>
        <v/>
      </c>
      <c r="Q12" s="67" t="str">
        <f>IF($K12="","",VLOOKUP($K12,'No.3 名簿'!meibo,5))</f>
        <v/>
      </c>
      <c r="R12" s="67" t="str">
        <f>IF($K12="","",VLOOKUP($K12,'No.3 名簿'!meibo,3))</f>
        <v/>
      </c>
      <c r="S12" s="64"/>
    </row>
    <row r="13" spans="1:19">
      <c r="B13" s="89" t="s">
        <v>132</v>
      </c>
      <c r="C13" s="76" t="s">
        <v>111</v>
      </c>
      <c r="D13" s="26" t="str">
        <f>'No.5 団体'!G6</f>
        <v/>
      </c>
      <c r="E13" s="26" t="str">
        <f>'No.5 団体'!H6</f>
        <v/>
      </c>
      <c r="F13" s="26" t="str">
        <f>'No.5 団体'!J6</f>
        <v/>
      </c>
      <c r="G13" s="26" t="str">
        <f>'No.5 団体'!K6</f>
        <v/>
      </c>
      <c r="H13" s="85"/>
      <c r="J13" s="67">
        <v>3</v>
      </c>
      <c r="K13" s="67" t="str">
        <f>IF('No.4 個人'!C19="","",'No.4 個人'!C19)</f>
        <v/>
      </c>
      <c r="L13" s="67" t="str">
        <f t="shared" si="2"/>
        <v/>
      </c>
      <c r="M13" s="67" t="str">
        <f>IF($K13="","",VLOOKUP($K13,'No.3 名簿'!meibo,2))</f>
        <v/>
      </c>
      <c r="N13" s="67" t="str">
        <f>'No.4 個人'!F19</f>
        <v/>
      </c>
      <c r="O13" s="67" t="str">
        <f>IF($K13="","",VLOOKUP($K13,'No.3 名簿'!meibo,4))</f>
        <v/>
      </c>
      <c r="P13" s="67" t="str">
        <f t="shared" si="3"/>
        <v/>
      </c>
      <c r="Q13" s="67" t="str">
        <f>IF($K13="","",VLOOKUP($K13,'No.3 名簿'!meibo,5))</f>
        <v/>
      </c>
      <c r="R13" s="67" t="str">
        <f>IF($K13="","",VLOOKUP($K13,'No.3 名簿'!meibo,3))</f>
        <v/>
      </c>
      <c r="S13" s="64"/>
    </row>
    <row r="14" spans="1:19">
      <c r="B14" s="75"/>
      <c r="C14" s="26" t="str">
        <f>IF(C12="","",$B$3)</f>
        <v/>
      </c>
      <c r="D14" s="26" t="str">
        <f>'No.5 団体'!G7</f>
        <v/>
      </c>
      <c r="E14" s="26" t="str">
        <f>'No.5 団体'!H7</f>
        <v/>
      </c>
      <c r="F14" s="26"/>
      <c r="G14" s="26"/>
      <c r="H14" s="85"/>
      <c r="J14" s="67">
        <v>4</v>
      </c>
      <c r="K14" s="67" t="str">
        <f>IF('No.4 個人'!C20="","",'No.4 個人'!C20)</f>
        <v/>
      </c>
      <c r="L14" s="67" t="str">
        <f t="shared" si="2"/>
        <v/>
      </c>
      <c r="M14" s="67" t="str">
        <f>IF($K14="","",VLOOKUP($K14,'No.3 名簿'!meibo,2))</f>
        <v/>
      </c>
      <c r="N14" s="67" t="str">
        <f>'No.4 個人'!F20</f>
        <v/>
      </c>
      <c r="O14" s="67" t="str">
        <f>IF($K14="","",VLOOKUP($K14,'No.3 名簿'!meibo,4))</f>
        <v/>
      </c>
      <c r="P14" s="67" t="str">
        <f t="shared" si="3"/>
        <v/>
      </c>
      <c r="Q14" s="67" t="str">
        <f>IF($K14="","",VLOOKUP($K14,'No.3 名簿'!meibo,5))</f>
        <v/>
      </c>
      <c r="R14" s="67" t="str">
        <f>IF($K14="","",VLOOKUP($K14,'No.3 名簿'!meibo,3))</f>
        <v/>
      </c>
      <c r="S14" s="64"/>
    </row>
    <row r="15" spans="1:19">
      <c r="B15" s="75"/>
      <c r="C15" s="77"/>
      <c r="D15" s="26" t="str">
        <f>'No.5 団体'!G8</f>
        <v/>
      </c>
      <c r="E15" s="26" t="str">
        <f>'No.5 団体'!H8</f>
        <v/>
      </c>
      <c r="F15" s="26" t="str">
        <f>'No.5 団体'!J8</f>
        <v/>
      </c>
      <c r="G15" s="26" t="str">
        <f>'No.5 団体'!K8</f>
        <v/>
      </c>
      <c r="H15" s="85"/>
      <c r="J15" s="67">
        <v>5</v>
      </c>
      <c r="K15" s="67" t="str">
        <f>IF('No.4 個人'!C21="","",'No.4 個人'!C21)</f>
        <v/>
      </c>
      <c r="L15" s="67" t="str">
        <f t="shared" si="2"/>
        <v/>
      </c>
      <c r="M15" s="67" t="str">
        <f>IF($K15="","",VLOOKUP($K15,'No.3 名簿'!meibo,2))</f>
        <v/>
      </c>
      <c r="N15" s="67" t="str">
        <f>'No.4 個人'!F21</f>
        <v/>
      </c>
      <c r="O15" s="67" t="str">
        <f>IF($K15="","",VLOOKUP($K15,'No.3 名簿'!meibo,4))</f>
        <v/>
      </c>
      <c r="P15" s="67" t="str">
        <f t="shared" si="3"/>
        <v/>
      </c>
      <c r="Q15" s="67" t="str">
        <f>IF($K15="","",VLOOKUP($K15,'No.3 名簿'!meibo,5))</f>
        <v/>
      </c>
      <c r="R15" s="67" t="str">
        <f>IF($K15="","",VLOOKUP($K15,'No.3 名簿'!meibo,3))</f>
        <v/>
      </c>
      <c r="S15" s="64"/>
    </row>
    <row r="16" spans="1:19">
      <c r="B16" s="18"/>
      <c r="C16" s="18"/>
      <c r="D16" s="18"/>
      <c r="E16" s="18"/>
      <c r="F16" s="18"/>
      <c r="G16" s="18"/>
      <c r="H16" s="85"/>
      <c r="J16" s="67">
        <v>6</v>
      </c>
      <c r="K16" s="67" t="str">
        <f>IF('No.4 個人'!C22="","",'No.4 個人'!C22)</f>
        <v/>
      </c>
      <c r="L16" s="67" t="str">
        <f t="shared" si="2"/>
        <v/>
      </c>
      <c r="M16" s="67" t="str">
        <f>IF($K16="","",VLOOKUP($K16,'No.3 名簿'!meibo,2))</f>
        <v/>
      </c>
      <c r="N16" s="67" t="str">
        <f>'No.4 個人'!F22</f>
        <v/>
      </c>
      <c r="O16" s="67" t="str">
        <f>IF($K16="","",VLOOKUP($K16,'No.3 名簿'!meibo,4))</f>
        <v/>
      </c>
      <c r="P16" s="67" t="str">
        <f t="shared" si="3"/>
        <v/>
      </c>
      <c r="Q16" s="67" t="str">
        <f>IF($K16="","",VLOOKUP($K16,'No.3 名簿'!meibo,5))</f>
        <v/>
      </c>
      <c r="R16" s="67" t="str">
        <f>IF($K16="","",VLOOKUP($K16,'No.3 名簿'!meibo,3))</f>
        <v/>
      </c>
      <c r="S16" s="64"/>
    </row>
    <row r="17" spans="2:19">
      <c r="B17" s="76" t="s">
        <v>108</v>
      </c>
      <c r="C17" s="76" t="s">
        <v>107</v>
      </c>
      <c r="D17" s="76" t="s">
        <v>109</v>
      </c>
      <c r="E17" s="76" t="s">
        <v>51</v>
      </c>
      <c r="F17" s="76" t="s">
        <v>109</v>
      </c>
      <c r="G17" s="76" t="s">
        <v>51</v>
      </c>
      <c r="H17" s="85"/>
      <c r="J17" s="67">
        <v>7</v>
      </c>
      <c r="K17" s="67" t="str">
        <f>IF('No.4 個人'!C23="","",'No.4 個人'!C23)</f>
        <v/>
      </c>
      <c r="L17" s="67" t="str">
        <f t="shared" si="2"/>
        <v/>
      </c>
      <c r="M17" s="67" t="str">
        <f>IF($K17="","",VLOOKUP($K17,'No.3 名簿'!meibo,2))</f>
        <v/>
      </c>
      <c r="N17" s="67" t="str">
        <f>'No.4 個人'!F23</f>
        <v/>
      </c>
      <c r="O17" s="67" t="str">
        <f>IF($K17="","",VLOOKUP($K17,'No.3 名簿'!meibo,4))</f>
        <v/>
      </c>
      <c r="P17" s="67" t="str">
        <f t="shared" si="3"/>
        <v/>
      </c>
      <c r="Q17" s="67" t="str">
        <f>IF($K17="","",VLOOKUP($K17,'No.3 名簿'!meibo,5))</f>
        <v/>
      </c>
      <c r="R17" s="67" t="str">
        <f>IF($K17="","",VLOOKUP($K17,'No.3 名簿'!meibo,3))</f>
        <v/>
      </c>
      <c r="S17" s="64"/>
    </row>
    <row r="18" spans="2:19">
      <c r="B18" s="26" t="str">
        <f>B12</f>
        <v>チャイルド/徒手×ロープ</v>
      </c>
      <c r="C18" s="67" t="str">
        <f>IF('No.5 団体'!H10="","",'No.5 団体'!H10)</f>
        <v/>
      </c>
      <c r="D18" s="26" t="str">
        <f>'No.5 団体'!G12</f>
        <v/>
      </c>
      <c r="E18" s="26" t="str">
        <f>'No.5 団体'!H12</f>
        <v/>
      </c>
      <c r="F18" s="26" t="str">
        <f>'No.5 団体'!J12</f>
        <v/>
      </c>
      <c r="G18" s="26" t="str">
        <f>'No.5 団体'!K12</f>
        <v/>
      </c>
      <c r="H18" s="85"/>
      <c r="J18" s="67">
        <v>8</v>
      </c>
      <c r="K18" s="67" t="str">
        <f>IF('No.4 個人'!C24="","",'No.4 個人'!C24)</f>
        <v/>
      </c>
      <c r="L18" s="67" t="str">
        <f t="shared" si="2"/>
        <v/>
      </c>
      <c r="M18" s="67" t="str">
        <f>IF($K18="","",VLOOKUP($K18,'No.3 名簿'!meibo,2))</f>
        <v/>
      </c>
      <c r="N18" s="67" t="str">
        <f>'No.4 個人'!F24</f>
        <v/>
      </c>
      <c r="O18" s="67" t="str">
        <f>IF($K18="","",VLOOKUP($K18,'No.3 名簿'!meibo,4))</f>
        <v/>
      </c>
      <c r="P18" s="67" t="str">
        <f t="shared" si="3"/>
        <v/>
      </c>
      <c r="Q18" s="67" t="str">
        <f>IF($K18="","",VLOOKUP($K18,'No.3 名簿'!meibo,5))</f>
        <v/>
      </c>
      <c r="R18" s="67" t="str">
        <f>IF($K18="","",VLOOKUP($K18,'No.3 名簿'!meibo,3))</f>
        <v/>
      </c>
      <c r="S18" s="64"/>
    </row>
    <row r="19" spans="2:19">
      <c r="B19" s="78" t="s">
        <v>133</v>
      </c>
      <c r="C19" s="76" t="s">
        <v>111</v>
      </c>
      <c r="D19" s="26" t="str">
        <f>'No.5 団体'!G13</f>
        <v/>
      </c>
      <c r="E19" s="26" t="str">
        <f>'No.5 団体'!H13</f>
        <v/>
      </c>
      <c r="F19" s="26" t="str">
        <f>'No.5 団体'!J13</f>
        <v/>
      </c>
      <c r="G19" s="26" t="str">
        <f>'No.5 団体'!K13</f>
        <v/>
      </c>
      <c r="H19" s="85"/>
      <c r="J19" s="67">
        <v>1</v>
      </c>
      <c r="K19" s="67" t="str">
        <f>IF('No.4 個人'!C29="","",'No.4 個人'!C29)</f>
        <v/>
      </c>
      <c r="L19" s="67" t="str">
        <f>IF($K19="","","個人")</f>
        <v/>
      </c>
      <c r="M19" s="67" t="str">
        <f>IF($K19="","",VLOOKUP($K19,'No.3 名簿'!meibo,2))</f>
        <v/>
      </c>
      <c r="N19" s="67" t="str">
        <f>'No.4 個人'!F29</f>
        <v/>
      </c>
      <c r="O19" s="67" t="str">
        <f>IF($K19="","",VLOOKUP($K19,'No.3 名簿'!meibo,4))</f>
        <v/>
      </c>
      <c r="P19" s="67" t="str">
        <f>IF($K19="","",$B$3)</f>
        <v/>
      </c>
      <c r="Q19" s="67" t="str">
        <f>IF($K19="","",VLOOKUP($K19,'No.3 名簿'!meibo,5))</f>
        <v/>
      </c>
      <c r="R19" s="67" t="str">
        <f>IF($K19="","",VLOOKUP($K19,'No.3 名簿'!meibo,3))</f>
        <v/>
      </c>
      <c r="S19" s="64"/>
    </row>
    <row r="20" spans="2:19">
      <c r="B20" s="75"/>
      <c r="C20" s="26" t="str">
        <f>IF(C18="","",$B$3)</f>
        <v/>
      </c>
      <c r="D20" s="26" t="str">
        <f>'No.5 団体'!G14</f>
        <v/>
      </c>
      <c r="E20" s="26" t="str">
        <f>'No.5 団体'!H14</f>
        <v/>
      </c>
      <c r="F20" s="26"/>
      <c r="G20" s="26"/>
      <c r="H20" s="85"/>
      <c r="J20" s="67">
        <v>2</v>
      </c>
      <c r="K20" s="67" t="str">
        <f>IF('No.4 個人'!C30="","",'No.4 個人'!C30)</f>
        <v/>
      </c>
      <c r="L20" s="67" t="str">
        <f t="shared" ref="L20:L26" si="4">IF($K20="","","個人")</f>
        <v/>
      </c>
      <c r="M20" s="67" t="str">
        <f>IF($K20="","",VLOOKUP($K20,'No.3 名簿'!meibo,2))</f>
        <v/>
      </c>
      <c r="N20" s="67" t="str">
        <f>'No.4 個人'!F30</f>
        <v/>
      </c>
      <c r="O20" s="67" t="str">
        <f>IF($K20="","",VLOOKUP($K20,'No.3 名簿'!meibo,4))</f>
        <v/>
      </c>
      <c r="P20" s="67" t="str">
        <f t="shared" ref="P20:P26" si="5">IF($K20="","",$B$3)</f>
        <v/>
      </c>
      <c r="Q20" s="67" t="str">
        <f>IF($K20="","",VLOOKUP($K20,'No.3 名簿'!meibo,5))</f>
        <v/>
      </c>
      <c r="R20" s="67" t="str">
        <f>IF($K20="","",VLOOKUP($K20,'No.3 名簿'!meibo,3))</f>
        <v/>
      </c>
      <c r="S20" s="64"/>
    </row>
    <row r="21" spans="2:19">
      <c r="B21" s="75"/>
      <c r="C21" s="77"/>
      <c r="D21" s="26" t="str">
        <f>'No.5 団体'!G15</f>
        <v/>
      </c>
      <c r="E21" s="26" t="str">
        <f>'No.5 団体'!H15</f>
        <v/>
      </c>
      <c r="F21" s="26" t="str">
        <f>'No.5 団体'!J15</f>
        <v/>
      </c>
      <c r="G21" s="26" t="str">
        <f>'No.5 団体'!K15</f>
        <v/>
      </c>
      <c r="H21" s="85"/>
      <c r="J21" s="67">
        <v>3</v>
      </c>
      <c r="K21" s="67" t="str">
        <f>IF('No.4 個人'!C31="","",'No.4 個人'!C31)</f>
        <v/>
      </c>
      <c r="L21" s="67" t="str">
        <f t="shared" si="4"/>
        <v/>
      </c>
      <c r="M21" s="67" t="str">
        <f>IF($K21="","",VLOOKUP($K21,'No.3 名簿'!meibo,2))</f>
        <v/>
      </c>
      <c r="N21" s="67" t="str">
        <f>'No.4 個人'!F31</f>
        <v/>
      </c>
      <c r="O21" s="67" t="str">
        <f>IF($K21="","",VLOOKUP($K21,'No.3 名簿'!meibo,4))</f>
        <v/>
      </c>
      <c r="P21" s="67" t="str">
        <f t="shared" si="5"/>
        <v/>
      </c>
      <c r="Q21" s="67" t="str">
        <f>IF($K21="","",VLOOKUP($K21,'No.3 名簿'!meibo,5))</f>
        <v/>
      </c>
      <c r="R21" s="67" t="str">
        <f>IF($K21="","",VLOOKUP($K21,'No.3 名簿'!meibo,3))</f>
        <v/>
      </c>
      <c r="S21" s="64"/>
    </row>
    <row r="22" spans="2:19">
      <c r="B22" s="75"/>
      <c r="C22" s="75"/>
      <c r="D22" s="75"/>
      <c r="E22" s="75"/>
      <c r="F22" s="75"/>
      <c r="G22" s="75"/>
      <c r="H22" s="85"/>
      <c r="J22" s="67">
        <v>4</v>
      </c>
      <c r="K22" s="67" t="str">
        <f>IF('No.4 個人'!C32="","",'No.4 個人'!C32)</f>
        <v/>
      </c>
      <c r="L22" s="67" t="str">
        <f t="shared" si="4"/>
        <v/>
      </c>
      <c r="M22" s="67" t="str">
        <f>IF($K22="","",VLOOKUP($K22,'No.3 名簿'!meibo,2))</f>
        <v/>
      </c>
      <c r="N22" s="67" t="str">
        <f>'No.4 個人'!F32</f>
        <v/>
      </c>
      <c r="O22" s="67" t="str">
        <f>IF($K22="","",VLOOKUP($K22,'No.3 名簿'!meibo,4))</f>
        <v/>
      </c>
      <c r="P22" s="67" t="str">
        <f t="shared" si="5"/>
        <v/>
      </c>
      <c r="Q22" s="67" t="str">
        <f>IF($K22="","",VLOOKUP($K22,'No.3 名簿'!meibo,5))</f>
        <v/>
      </c>
      <c r="R22" s="67" t="str">
        <f>IF($K22="","",VLOOKUP($K22,'No.3 名簿'!meibo,3))</f>
        <v/>
      </c>
      <c r="S22" s="64"/>
    </row>
    <row r="23" spans="2:19">
      <c r="B23" s="76" t="s">
        <v>108</v>
      </c>
      <c r="C23" s="76" t="s">
        <v>107</v>
      </c>
      <c r="D23" s="76" t="s">
        <v>109</v>
      </c>
      <c r="E23" s="76" t="s">
        <v>51</v>
      </c>
      <c r="F23" s="76" t="s">
        <v>109</v>
      </c>
      <c r="G23" s="76" t="s">
        <v>51</v>
      </c>
      <c r="H23" s="85"/>
      <c r="J23" s="67">
        <v>5</v>
      </c>
      <c r="K23" s="67" t="str">
        <f>IF('No.4 個人'!C33="","",'No.4 個人'!C33)</f>
        <v/>
      </c>
      <c r="L23" s="67" t="str">
        <f t="shared" si="4"/>
        <v/>
      </c>
      <c r="M23" s="67" t="str">
        <f>IF($K23="","",VLOOKUP($K23,'No.3 名簿'!meibo,2))</f>
        <v/>
      </c>
      <c r="N23" s="67" t="str">
        <f>'No.4 個人'!F33</f>
        <v/>
      </c>
      <c r="O23" s="67" t="str">
        <f>IF($K23="","",VLOOKUP($K23,'No.3 名簿'!meibo,4))</f>
        <v/>
      </c>
      <c r="P23" s="67" t="str">
        <f t="shared" si="5"/>
        <v/>
      </c>
      <c r="Q23" s="67" t="str">
        <f>IF($K23="","",VLOOKUP($K23,'No.3 名簿'!meibo,5))</f>
        <v/>
      </c>
      <c r="R23" s="67" t="str">
        <f>IF($K23="","",VLOOKUP($K23,'No.3 名簿'!meibo,3))</f>
        <v/>
      </c>
      <c r="S23" s="64"/>
    </row>
    <row r="24" spans="2:19">
      <c r="B24" s="26" t="str">
        <f>M29&amp;"/"&amp;N29</f>
        <v>チャイルド/徒手</v>
      </c>
      <c r="C24" s="67" t="str">
        <f>IF('No.5 団体'!H18="","",'No.5 団体'!H18)</f>
        <v/>
      </c>
      <c r="D24" s="26" t="str">
        <f>'No.5 団体'!G20</f>
        <v/>
      </c>
      <c r="E24" s="26" t="str">
        <f>'No.5 団体'!H20</f>
        <v/>
      </c>
      <c r="F24" s="26" t="str">
        <f>'No.5 団体'!J20</f>
        <v/>
      </c>
      <c r="G24" s="26" t="str">
        <f>'No.5 団体'!K20</f>
        <v/>
      </c>
      <c r="H24" s="85"/>
      <c r="J24" s="67">
        <v>6</v>
      </c>
      <c r="K24" s="67" t="str">
        <f>IF('No.4 個人'!C34="","",'No.4 個人'!C34)</f>
        <v/>
      </c>
      <c r="L24" s="67" t="str">
        <f t="shared" si="4"/>
        <v/>
      </c>
      <c r="M24" s="67" t="str">
        <f>IF($K24="","",VLOOKUP($K24,'No.3 名簿'!meibo,2))</f>
        <v/>
      </c>
      <c r="N24" s="67" t="str">
        <f>'No.4 個人'!F34</f>
        <v/>
      </c>
      <c r="O24" s="67" t="str">
        <f>IF($K24="","",VLOOKUP($K24,'No.3 名簿'!meibo,4))</f>
        <v/>
      </c>
      <c r="P24" s="67" t="str">
        <f t="shared" si="5"/>
        <v/>
      </c>
      <c r="Q24" s="67" t="str">
        <f>IF($K24="","",VLOOKUP($K24,'No.3 名簿'!meibo,5))</f>
        <v/>
      </c>
      <c r="R24" s="67" t="str">
        <f>IF($K24="","",VLOOKUP($K24,'No.3 名簿'!meibo,3))</f>
        <v/>
      </c>
      <c r="S24" s="64"/>
    </row>
    <row r="25" spans="2:19">
      <c r="B25" s="78" t="s">
        <v>132</v>
      </c>
      <c r="C25" s="76" t="s">
        <v>111</v>
      </c>
      <c r="D25" s="26" t="str">
        <f>'No.5 団体'!G21</f>
        <v/>
      </c>
      <c r="E25" s="26" t="str">
        <f>'No.5 団体'!H21</f>
        <v/>
      </c>
      <c r="F25" s="26" t="str">
        <f>'No.5 団体'!J21</f>
        <v/>
      </c>
      <c r="G25" s="26" t="str">
        <f>'No.5 団体'!K21</f>
        <v/>
      </c>
      <c r="H25" s="85"/>
      <c r="J25" s="67">
        <v>7</v>
      </c>
      <c r="K25" s="67" t="str">
        <f>IF('No.4 個人'!C35="","",'No.4 個人'!C35)</f>
        <v/>
      </c>
      <c r="L25" s="67" t="str">
        <f t="shared" si="4"/>
        <v/>
      </c>
      <c r="M25" s="67" t="str">
        <f>IF($K25="","",VLOOKUP($K25,'No.3 名簿'!meibo,2))</f>
        <v/>
      </c>
      <c r="N25" s="67" t="str">
        <f>'No.4 個人'!F35</f>
        <v/>
      </c>
      <c r="O25" s="67" t="str">
        <f>IF($K25="","",VLOOKUP($K25,'No.3 名簿'!meibo,4))</f>
        <v/>
      </c>
      <c r="P25" s="67" t="str">
        <f t="shared" si="5"/>
        <v/>
      </c>
      <c r="Q25" s="67" t="str">
        <f>IF($K25="","",VLOOKUP($K25,'No.3 名簿'!meibo,5))</f>
        <v/>
      </c>
      <c r="R25" s="67" t="str">
        <f>IF($K25="","",VLOOKUP($K25,'No.3 名簿'!meibo,3))</f>
        <v/>
      </c>
      <c r="S25" s="64"/>
    </row>
    <row r="26" spans="2:19">
      <c r="B26" s="75"/>
      <c r="C26" s="26" t="str">
        <f>IF(C24="","",$B$3)</f>
        <v/>
      </c>
      <c r="D26" s="26" t="str">
        <f>'No.5 団体'!G22</f>
        <v/>
      </c>
      <c r="E26" s="26" t="str">
        <f>'No.5 団体'!H22</f>
        <v/>
      </c>
      <c r="F26" s="26"/>
      <c r="G26" s="26"/>
      <c r="H26" s="85"/>
      <c r="J26" s="67">
        <v>8</v>
      </c>
      <c r="K26" s="67" t="str">
        <f>IF('No.4 個人'!C36="","",'No.4 個人'!C36)</f>
        <v/>
      </c>
      <c r="L26" s="67" t="str">
        <f t="shared" si="4"/>
        <v/>
      </c>
      <c r="M26" s="67" t="str">
        <f>IF($K26="","",VLOOKUP($K26,'No.3 名簿'!meibo,2))</f>
        <v/>
      </c>
      <c r="N26" s="67" t="str">
        <f>'No.4 個人'!F36</f>
        <v/>
      </c>
      <c r="O26" s="67" t="str">
        <f>IF($K26="","",VLOOKUP($K26,'No.3 名簿'!meibo,4))</f>
        <v/>
      </c>
      <c r="P26" s="67" t="str">
        <f t="shared" si="5"/>
        <v/>
      </c>
      <c r="Q26" s="67" t="str">
        <f>IF($K26="","",VLOOKUP($K26,'No.3 名簿'!meibo,5))</f>
        <v/>
      </c>
      <c r="R26" s="67" t="str">
        <f>IF($K26="","",VLOOKUP($K26,'No.3 名簿'!meibo,3))</f>
        <v/>
      </c>
      <c r="S26" s="64"/>
    </row>
    <row r="27" spans="2:19">
      <c r="B27" s="75"/>
      <c r="C27" s="77"/>
      <c r="D27" s="26" t="str">
        <f>'No.5 団体'!G23</f>
        <v/>
      </c>
      <c r="E27" s="26" t="str">
        <f>'No.5 団体'!H23</f>
        <v/>
      </c>
      <c r="F27" s="26" t="str">
        <f>'No.5 団体'!J23</f>
        <v/>
      </c>
      <c r="G27" s="26" t="str">
        <f>'No.5 団体'!K23</f>
        <v/>
      </c>
      <c r="H27" s="85"/>
      <c r="J27" s="67">
        <v>1</v>
      </c>
      <c r="K27" s="67"/>
      <c r="L27" s="67" t="s">
        <v>101</v>
      </c>
      <c r="M27" s="67" t="s">
        <v>96</v>
      </c>
      <c r="N27" s="67" t="s">
        <v>102</v>
      </c>
      <c r="O27" s="67" t="str">
        <f>IF('No.5 団体'!H3="","",'No.5 団体'!H3)</f>
        <v/>
      </c>
      <c r="P27" s="67" t="str">
        <f>IF($O27="","",$B$3)</f>
        <v/>
      </c>
      <c r="Q27" s="67"/>
      <c r="R27" s="67"/>
      <c r="S27" s="64"/>
    </row>
    <row r="28" spans="2:19">
      <c r="B28" s="75"/>
      <c r="C28" s="75"/>
      <c r="D28" s="75"/>
      <c r="E28" s="75"/>
      <c r="F28" s="75"/>
      <c r="G28" s="75"/>
      <c r="H28" s="85"/>
      <c r="J28" s="67">
        <v>2</v>
      </c>
      <c r="K28" s="67"/>
      <c r="L28" s="67" t="s">
        <v>101</v>
      </c>
      <c r="M28" s="67" t="s">
        <v>96</v>
      </c>
      <c r="N28" s="67" t="s">
        <v>102</v>
      </c>
      <c r="O28" s="67" t="str">
        <f>IF('No.5 団体'!H10="","",'No.5 団体'!H10)</f>
        <v/>
      </c>
      <c r="P28" s="67" t="str">
        <f t="shared" ref="P28:P33" si="6">IF($O28="","",$B$3)</f>
        <v/>
      </c>
      <c r="Q28" s="67"/>
      <c r="R28" s="67"/>
      <c r="S28" s="64"/>
    </row>
    <row r="29" spans="2:19">
      <c r="B29" s="76" t="s">
        <v>108</v>
      </c>
      <c r="C29" s="76" t="s">
        <v>107</v>
      </c>
      <c r="D29" s="76" t="s">
        <v>109</v>
      </c>
      <c r="E29" s="76" t="s">
        <v>51</v>
      </c>
      <c r="F29" s="76" t="s">
        <v>109</v>
      </c>
      <c r="G29" s="76" t="s">
        <v>51</v>
      </c>
      <c r="H29" s="85"/>
      <c r="J29" s="67">
        <v>3</v>
      </c>
      <c r="K29" s="67"/>
      <c r="L29" s="67" t="s">
        <v>101</v>
      </c>
      <c r="M29" s="67" t="s">
        <v>96</v>
      </c>
      <c r="N29" s="67" t="s">
        <v>103</v>
      </c>
      <c r="O29" s="67" t="str">
        <f>IF('No.5 団体'!H18="","",'No.5 団体'!H18)</f>
        <v/>
      </c>
      <c r="P29" s="67" t="str">
        <f t="shared" si="6"/>
        <v/>
      </c>
      <c r="Q29" s="67"/>
      <c r="R29" s="67"/>
      <c r="S29" s="64"/>
    </row>
    <row r="30" spans="2:19">
      <c r="B30" s="26" t="str">
        <f>B24</f>
        <v>チャイルド/徒手</v>
      </c>
      <c r="C30" s="67" t="str">
        <f>IF('No.5 団体'!H25="","",'No.5 団体'!H25)</f>
        <v/>
      </c>
      <c r="D30" s="26" t="str">
        <f>'No.5 団体'!G27</f>
        <v/>
      </c>
      <c r="E30" s="26" t="str">
        <f>'No.5 団体'!H27</f>
        <v/>
      </c>
      <c r="F30" s="26" t="str">
        <f>'No.5 団体'!J27</f>
        <v/>
      </c>
      <c r="G30" s="26" t="str">
        <f>'No.5 団体'!K27</f>
        <v/>
      </c>
      <c r="H30" s="85"/>
      <c r="J30" s="67">
        <v>4</v>
      </c>
      <c r="K30" s="67"/>
      <c r="L30" s="67" t="s">
        <v>101</v>
      </c>
      <c r="M30" s="67" t="s">
        <v>96</v>
      </c>
      <c r="N30" s="67" t="s">
        <v>103</v>
      </c>
      <c r="O30" s="67" t="str">
        <f>IF('No.5 団体'!H25="","",'No.5 団体'!H25)</f>
        <v/>
      </c>
      <c r="P30" s="67" t="str">
        <f t="shared" si="6"/>
        <v/>
      </c>
      <c r="Q30" s="67"/>
      <c r="R30" s="67"/>
      <c r="S30" s="64"/>
    </row>
    <row r="31" spans="2:19">
      <c r="B31" s="78" t="s">
        <v>133</v>
      </c>
      <c r="C31" s="76" t="s">
        <v>111</v>
      </c>
      <c r="D31" s="26" t="str">
        <f>'No.5 団体'!G28</f>
        <v/>
      </c>
      <c r="E31" s="26" t="str">
        <f>'No.5 団体'!H28</f>
        <v/>
      </c>
      <c r="F31" s="26" t="str">
        <f>'No.5 団体'!J28</f>
        <v/>
      </c>
      <c r="G31" s="26" t="str">
        <f>'No.5 団体'!K28</f>
        <v/>
      </c>
      <c r="H31" s="85"/>
      <c r="J31" s="67">
        <v>5</v>
      </c>
      <c r="K31" s="67"/>
      <c r="L31" s="67" t="s">
        <v>101</v>
      </c>
      <c r="M31" s="67" t="s">
        <v>95</v>
      </c>
      <c r="N31" s="67" t="s">
        <v>104</v>
      </c>
      <c r="O31" s="67" t="str">
        <f>IF('No.5 団体'!H33="","",'No.5 団体'!H33)</f>
        <v/>
      </c>
      <c r="P31" s="67" t="str">
        <f t="shared" si="6"/>
        <v/>
      </c>
      <c r="Q31" s="67"/>
      <c r="R31" s="67"/>
      <c r="S31" s="64"/>
    </row>
    <row r="32" spans="2:19">
      <c r="B32" s="75"/>
      <c r="C32" s="26" t="str">
        <f>IF(C30="","",$B$3)</f>
        <v/>
      </c>
      <c r="D32" s="26" t="str">
        <f>'No.5 団体'!G29</f>
        <v/>
      </c>
      <c r="E32" s="26" t="str">
        <f>'No.5 団体'!H29</f>
        <v/>
      </c>
      <c r="F32" s="26"/>
      <c r="G32" s="26"/>
      <c r="H32" s="85"/>
      <c r="J32" s="67">
        <v>6</v>
      </c>
      <c r="K32" s="67"/>
      <c r="L32" s="67" t="s">
        <v>101</v>
      </c>
      <c r="M32" s="67" t="s">
        <v>95</v>
      </c>
      <c r="N32" s="67" t="s">
        <v>104</v>
      </c>
      <c r="O32" s="67" t="str">
        <f>IF('No.5 団体'!H40="","",'No.5 団体'!H40)</f>
        <v/>
      </c>
      <c r="P32" s="67" t="str">
        <f t="shared" si="6"/>
        <v/>
      </c>
      <c r="Q32" s="67"/>
      <c r="R32" s="67"/>
      <c r="S32" s="64"/>
    </row>
    <row r="33" spans="2:19">
      <c r="B33" s="75"/>
      <c r="C33" s="77"/>
      <c r="D33" s="26" t="str">
        <f>'No.5 団体'!G30</f>
        <v/>
      </c>
      <c r="E33" s="26" t="str">
        <f>'No.5 団体'!H30</f>
        <v/>
      </c>
      <c r="F33" s="26" t="str">
        <f>'No.5 団体'!J30</f>
        <v/>
      </c>
      <c r="G33" s="26" t="str">
        <f>'No.5 団体'!K30</f>
        <v/>
      </c>
      <c r="H33" s="85"/>
      <c r="J33" s="67">
        <v>7</v>
      </c>
      <c r="K33" s="67"/>
      <c r="L33" s="67" t="s">
        <v>101</v>
      </c>
      <c r="M33" s="67" t="s">
        <v>97</v>
      </c>
      <c r="N33" s="67" t="s">
        <v>105</v>
      </c>
      <c r="O33" s="67" t="str">
        <f>IF('No.5 団体'!H48="","",'No.5 団体'!H48)</f>
        <v/>
      </c>
      <c r="P33" s="67" t="str">
        <f t="shared" si="6"/>
        <v/>
      </c>
      <c r="Q33" s="67"/>
      <c r="R33" s="67"/>
      <c r="S33" s="64"/>
    </row>
    <row r="34" spans="2:19">
      <c r="B34" s="75"/>
      <c r="C34" s="75"/>
      <c r="D34" s="75"/>
      <c r="E34" s="75"/>
      <c r="F34" s="75"/>
      <c r="G34" s="75"/>
      <c r="H34" s="85"/>
      <c r="J34" s="67">
        <v>8</v>
      </c>
      <c r="K34" s="67"/>
      <c r="L34" s="67" t="s">
        <v>101</v>
      </c>
      <c r="M34" s="67" t="s">
        <v>97</v>
      </c>
      <c r="N34" s="67" t="s">
        <v>105</v>
      </c>
      <c r="O34" s="67" t="str">
        <f>IF('No.5 団体'!H55="","",'No.5 団体'!H55)</f>
        <v/>
      </c>
      <c r="P34" s="67" t="str">
        <f>IF($O34="","",$B$3)</f>
        <v/>
      </c>
      <c r="Q34" s="67"/>
      <c r="R34" s="67"/>
      <c r="S34" s="64"/>
    </row>
    <row r="35" spans="2:19">
      <c r="B35" s="76" t="s">
        <v>108</v>
      </c>
      <c r="C35" s="76" t="s">
        <v>107</v>
      </c>
      <c r="D35" s="76" t="s">
        <v>109</v>
      </c>
      <c r="E35" s="76" t="s">
        <v>51</v>
      </c>
      <c r="F35" s="76" t="s">
        <v>109</v>
      </c>
      <c r="G35" s="76" t="s">
        <v>51</v>
      </c>
      <c r="H35" s="85"/>
      <c r="J35" s="67">
        <v>1</v>
      </c>
      <c r="K35" s="67"/>
      <c r="L35" s="67" t="s">
        <v>106</v>
      </c>
      <c r="M35" s="67" t="str">
        <f>IF('No.6 エキシビション'!$H$3="","","フリー演技")</f>
        <v/>
      </c>
      <c r="N35" s="67" t="str">
        <f>IF('No.6 エキシビション'!$H$3="","","自由")</f>
        <v/>
      </c>
      <c r="O35" s="67" t="str">
        <f>IF('No.6 エキシビション'!$H$3="","",'No.6 エキシビション'!$H$3)</f>
        <v/>
      </c>
      <c r="P35" s="67" t="str">
        <f>IF($O35="","",$B$3)</f>
        <v/>
      </c>
      <c r="Q35" s="67"/>
      <c r="R35" s="67"/>
      <c r="S35" s="64"/>
    </row>
    <row r="36" spans="2:19">
      <c r="B36" s="26" t="str">
        <f>M31&amp;"/"&amp;N31</f>
        <v>ジュニア/リボン5</v>
      </c>
      <c r="C36" s="67" t="str">
        <f>IF('No.5 団体'!H33="","",'No.5 団体'!H33)</f>
        <v/>
      </c>
      <c r="D36" s="26" t="str">
        <f>'No.5 団体'!G35</f>
        <v/>
      </c>
      <c r="E36" s="26" t="str">
        <f>'No.5 団体'!H35</f>
        <v/>
      </c>
      <c r="F36" s="26" t="str">
        <f>'No.5 団体'!J35</f>
        <v/>
      </c>
      <c r="G36" s="26" t="str">
        <f>'No.5 団体'!K35</f>
        <v/>
      </c>
      <c r="H36" s="85"/>
      <c r="J36" s="67">
        <v>2</v>
      </c>
      <c r="K36" s="67"/>
      <c r="L36" s="67" t="s">
        <v>106</v>
      </c>
      <c r="M36" s="67" t="str">
        <f>IF('No.6 エキシビション'!$H$15="","","フリー演技")</f>
        <v/>
      </c>
      <c r="N36" s="67" t="str">
        <f>IF('No.6 エキシビション'!$H$15="","","自由")</f>
        <v/>
      </c>
      <c r="O36" s="67" t="str">
        <f>IF('No.6 エキシビション'!$H$15="","",'No.6 エキシビション'!$H$15)</f>
        <v/>
      </c>
      <c r="P36" s="67" t="str">
        <f>IF($O36="","",$B$3)</f>
        <v/>
      </c>
      <c r="Q36" s="67"/>
      <c r="R36" s="67"/>
    </row>
    <row r="37" spans="2:19">
      <c r="B37" s="78" t="s">
        <v>132</v>
      </c>
      <c r="C37" s="76" t="s">
        <v>111</v>
      </c>
      <c r="D37" s="26" t="str">
        <f>'No.5 団体'!G36</f>
        <v/>
      </c>
      <c r="E37" s="26" t="str">
        <f>'No.5 団体'!H36</f>
        <v/>
      </c>
      <c r="F37" s="26" t="str">
        <f>'No.5 団体'!J36</f>
        <v/>
      </c>
      <c r="G37" s="26" t="str">
        <f>'No.5 団体'!K36</f>
        <v/>
      </c>
      <c r="H37" s="85"/>
      <c r="J37" s="67">
        <v>3</v>
      </c>
      <c r="K37" s="67"/>
      <c r="L37" s="67" t="s">
        <v>106</v>
      </c>
      <c r="M37" s="67" t="str">
        <f>IF('No.6 エキシビション'!$H$28="","","フリー演技")</f>
        <v/>
      </c>
      <c r="N37" s="67" t="str">
        <f>IF('No.6 エキシビション'!$H$28="","","自由")</f>
        <v/>
      </c>
      <c r="O37" s="67" t="str">
        <f>IF('No.6 エキシビション'!$H$28="","",'No.6 エキシビション'!$H$28)</f>
        <v/>
      </c>
      <c r="P37" s="67" t="str">
        <f>IF($O37="","",$B$3)</f>
        <v/>
      </c>
      <c r="Q37" s="67"/>
      <c r="R37" s="67"/>
    </row>
    <row r="38" spans="2:19">
      <c r="B38" s="75"/>
      <c r="C38" s="26" t="str">
        <f>IF(C36="","",$B$3)</f>
        <v/>
      </c>
      <c r="D38" s="26" t="str">
        <f>'No.5 団体'!G37</f>
        <v/>
      </c>
      <c r="E38" s="26" t="str">
        <f>'No.5 団体'!H37</f>
        <v/>
      </c>
      <c r="F38" s="26"/>
      <c r="G38" s="26"/>
      <c r="H38" s="85"/>
      <c r="J38" s="64"/>
      <c r="K38" s="64"/>
      <c r="L38" s="64"/>
      <c r="M38" s="64"/>
      <c r="N38" s="64"/>
      <c r="O38" s="64"/>
      <c r="P38" s="64"/>
      <c r="Q38" s="64"/>
      <c r="R38" s="64"/>
    </row>
    <row r="39" spans="2:19">
      <c r="B39" s="75"/>
      <c r="C39" s="77"/>
      <c r="D39" s="26" t="str">
        <f>'No.5 団体'!G38</f>
        <v/>
      </c>
      <c r="E39" s="26" t="str">
        <f>'No.5 団体'!H38</f>
        <v/>
      </c>
      <c r="F39" s="26" t="str">
        <f>'No.5 団体'!J38</f>
        <v/>
      </c>
      <c r="G39" s="26" t="str">
        <f>'No.5 団体'!K38</f>
        <v/>
      </c>
      <c r="H39" s="85"/>
      <c r="J39" s="64"/>
      <c r="K39" s="64"/>
      <c r="L39" s="64"/>
      <c r="M39" s="64"/>
      <c r="N39" s="64"/>
      <c r="O39" s="64"/>
      <c r="P39" s="64"/>
      <c r="Q39" s="64"/>
      <c r="R39" s="64"/>
    </row>
    <row r="40" spans="2:19">
      <c r="B40" s="75"/>
      <c r="C40" s="75"/>
      <c r="D40" s="75"/>
      <c r="E40" s="75"/>
      <c r="F40" s="75"/>
      <c r="G40" s="75"/>
      <c r="H40" s="85"/>
      <c r="J40" s="64"/>
      <c r="K40" s="64"/>
      <c r="L40" s="64"/>
    </row>
    <row r="41" spans="2:19">
      <c r="B41" s="76" t="s">
        <v>108</v>
      </c>
      <c r="C41" s="76" t="s">
        <v>107</v>
      </c>
      <c r="D41" s="76" t="s">
        <v>109</v>
      </c>
      <c r="E41" s="76" t="s">
        <v>51</v>
      </c>
      <c r="F41" s="76" t="s">
        <v>109</v>
      </c>
      <c r="G41" s="76" t="s">
        <v>51</v>
      </c>
      <c r="H41" s="85"/>
      <c r="J41" s="64"/>
      <c r="K41" s="64"/>
      <c r="L41" s="64"/>
    </row>
    <row r="42" spans="2:19">
      <c r="B42" s="26" t="str">
        <f>B36</f>
        <v>ジュニア/リボン5</v>
      </c>
      <c r="C42" s="67" t="str">
        <f>IF('No.5 団体'!H40="","",'No.5 団体'!H40)</f>
        <v/>
      </c>
      <c r="D42" s="26" t="str">
        <f>'No.5 団体'!G42</f>
        <v/>
      </c>
      <c r="E42" s="26" t="str">
        <f>'No.5 団体'!H42</f>
        <v/>
      </c>
      <c r="F42" s="26" t="str">
        <f>'No.5 団体'!J42</f>
        <v/>
      </c>
      <c r="G42" s="26" t="str">
        <f>'No.5 団体'!K42</f>
        <v/>
      </c>
      <c r="H42" s="85"/>
      <c r="J42" s="64"/>
      <c r="K42" s="64"/>
      <c r="L42" s="64"/>
    </row>
    <row r="43" spans="2:19">
      <c r="B43" s="78" t="s">
        <v>133</v>
      </c>
      <c r="C43" s="76" t="s">
        <v>111</v>
      </c>
      <c r="D43" s="26" t="str">
        <f>'No.5 団体'!G43</f>
        <v/>
      </c>
      <c r="E43" s="26" t="str">
        <f>'No.5 団体'!H43</f>
        <v/>
      </c>
      <c r="F43" s="26" t="str">
        <f>'No.5 団体'!J43</f>
        <v/>
      </c>
      <c r="G43" s="26" t="str">
        <f>'No.5 団体'!K43</f>
        <v/>
      </c>
      <c r="H43" s="85"/>
      <c r="J43" s="64"/>
      <c r="K43" s="64"/>
      <c r="L43" s="64"/>
    </row>
    <row r="44" spans="2:19">
      <c r="B44" s="75"/>
      <c r="C44" s="26" t="str">
        <f>IF(C42="","",$B$3)</f>
        <v/>
      </c>
      <c r="D44" s="26" t="str">
        <f>'No.5 団体'!G44</f>
        <v/>
      </c>
      <c r="E44" s="26" t="str">
        <f>'No.5 団体'!H44</f>
        <v/>
      </c>
      <c r="F44" s="26"/>
      <c r="G44" s="26"/>
      <c r="H44" s="85"/>
      <c r="J44" s="64"/>
      <c r="K44" s="64"/>
      <c r="L44" s="64"/>
    </row>
    <row r="45" spans="2:19">
      <c r="B45" s="75"/>
      <c r="C45" s="77"/>
      <c r="D45" s="26" t="str">
        <f>'No.5 団体'!G45</f>
        <v/>
      </c>
      <c r="E45" s="26" t="str">
        <f>'No.5 団体'!H45</f>
        <v/>
      </c>
      <c r="F45" s="26" t="str">
        <f>'No.5 団体'!J45</f>
        <v/>
      </c>
      <c r="G45" s="26" t="str">
        <f>'No.5 団体'!K45</f>
        <v/>
      </c>
      <c r="H45" s="85"/>
      <c r="J45" s="64"/>
      <c r="K45" s="64"/>
      <c r="L45" s="64"/>
    </row>
    <row r="46" spans="2:19">
      <c r="B46" s="75"/>
      <c r="C46" s="75"/>
      <c r="D46" s="75"/>
      <c r="E46" s="75"/>
      <c r="F46" s="75"/>
      <c r="G46" s="75"/>
      <c r="H46" s="86"/>
      <c r="J46" s="64"/>
      <c r="K46" s="64"/>
      <c r="L46" s="64"/>
    </row>
    <row r="47" spans="2:19">
      <c r="B47" s="76" t="s">
        <v>108</v>
      </c>
      <c r="C47" s="76" t="s">
        <v>107</v>
      </c>
      <c r="D47" s="76" t="s">
        <v>109</v>
      </c>
      <c r="E47" s="76" t="s">
        <v>51</v>
      </c>
      <c r="F47" s="76" t="s">
        <v>109</v>
      </c>
      <c r="G47" s="76" t="s">
        <v>51</v>
      </c>
      <c r="H47" s="85"/>
      <c r="J47" s="64"/>
      <c r="K47" s="64"/>
      <c r="L47" s="64"/>
    </row>
    <row r="48" spans="2:19">
      <c r="B48" s="26" t="str">
        <f>M33&amp;"/"&amp;N33</f>
        <v>シニア/ボール5</v>
      </c>
      <c r="C48" s="67" t="str">
        <f>IF('No.5 団体'!H48="","",'No.5 団体'!H48)</f>
        <v/>
      </c>
      <c r="D48" s="26" t="str">
        <f>'No.5 団体'!G50</f>
        <v/>
      </c>
      <c r="E48" s="26" t="str">
        <f>'No.5 団体'!H50</f>
        <v/>
      </c>
      <c r="F48" s="26" t="str">
        <f>'No.5 団体'!J50</f>
        <v/>
      </c>
      <c r="G48" s="26" t="str">
        <f>'No.5 団体'!K50</f>
        <v/>
      </c>
      <c r="H48" s="85"/>
      <c r="J48" s="64"/>
      <c r="K48" s="64"/>
      <c r="L48" s="64"/>
    </row>
    <row r="49" spans="2:12">
      <c r="B49" s="89" t="s">
        <v>132</v>
      </c>
      <c r="C49" s="76" t="s">
        <v>111</v>
      </c>
      <c r="D49" s="26" t="str">
        <f>'No.5 団体'!G51</f>
        <v/>
      </c>
      <c r="E49" s="26" t="str">
        <f>'No.5 団体'!H51</f>
        <v/>
      </c>
      <c r="F49" s="26" t="str">
        <f>'No.5 団体'!J51</f>
        <v/>
      </c>
      <c r="G49" s="26" t="str">
        <f>'No.5 団体'!K51</f>
        <v/>
      </c>
      <c r="H49" s="85"/>
      <c r="J49" s="64"/>
      <c r="K49" s="64"/>
      <c r="L49" s="64"/>
    </row>
    <row r="50" spans="2:12">
      <c r="B50" s="75"/>
      <c r="C50" s="26" t="str">
        <f>IF(C48="","",$B$3)</f>
        <v/>
      </c>
      <c r="D50" s="26" t="str">
        <f>'No.5 団体'!G52</f>
        <v/>
      </c>
      <c r="E50" s="26" t="str">
        <f>'No.5 団体'!H52</f>
        <v/>
      </c>
      <c r="F50" s="26"/>
      <c r="G50" s="26"/>
      <c r="H50" s="85"/>
      <c r="J50" s="64"/>
      <c r="K50" s="64"/>
      <c r="L50" s="64"/>
    </row>
    <row r="51" spans="2:12">
      <c r="B51" s="75"/>
      <c r="C51" s="77"/>
      <c r="D51" s="26" t="str">
        <f>'No.5 団体'!G53</f>
        <v/>
      </c>
      <c r="E51" s="26" t="str">
        <f>'No.5 団体'!H53</f>
        <v/>
      </c>
      <c r="F51" s="26" t="str">
        <f>'No.5 団体'!J53</f>
        <v/>
      </c>
      <c r="G51" s="26" t="str">
        <f>'No.5 団体'!K53</f>
        <v/>
      </c>
      <c r="H51" s="85"/>
      <c r="J51" s="64"/>
      <c r="K51" s="64"/>
      <c r="L51" s="64"/>
    </row>
    <row r="52" spans="2:12">
      <c r="B52" s="75"/>
      <c r="C52" s="75"/>
      <c r="D52" s="75"/>
      <c r="E52" s="75"/>
      <c r="F52" s="75"/>
      <c r="G52" s="75"/>
      <c r="H52" s="85"/>
      <c r="J52" s="64"/>
      <c r="K52" s="64"/>
      <c r="L52" s="64"/>
    </row>
    <row r="53" spans="2:12">
      <c r="B53" s="76" t="s">
        <v>108</v>
      </c>
      <c r="C53" s="76" t="s">
        <v>107</v>
      </c>
      <c r="D53" s="76" t="s">
        <v>109</v>
      </c>
      <c r="E53" s="76" t="s">
        <v>51</v>
      </c>
      <c r="F53" s="76" t="s">
        <v>109</v>
      </c>
      <c r="G53" s="76" t="s">
        <v>51</v>
      </c>
      <c r="H53" s="85"/>
      <c r="J53" s="64"/>
      <c r="K53" s="64"/>
      <c r="L53" s="64"/>
    </row>
    <row r="54" spans="2:12">
      <c r="B54" s="26" t="str">
        <f>B48</f>
        <v>シニア/ボール5</v>
      </c>
      <c r="C54" s="67" t="str">
        <f>IF('No.5 団体'!H55="","",'No.5 団体'!H55)</f>
        <v/>
      </c>
      <c r="D54" s="26" t="str">
        <f>'No.5 団体'!G57</f>
        <v/>
      </c>
      <c r="E54" s="26" t="str">
        <f>'No.5 団体'!H57</f>
        <v/>
      </c>
      <c r="F54" s="26" t="str">
        <f>'No.5 団体'!J57</f>
        <v/>
      </c>
      <c r="G54" s="26" t="str">
        <f>'No.5 団体'!K57</f>
        <v/>
      </c>
      <c r="H54" s="85"/>
      <c r="J54" s="64"/>
      <c r="K54" s="64"/>
      <c r="L54" s="64"/>
    </row>
    <row r="55" spans="2:12">
      <c r="B55" s="78" t="s">
        <v>133</v>
      </c>
      <c r="C55" s="76" t="s">
        <v>111</v>
      </c>
      <c r="D55" s="26" t="str">
        <f>'No.5 団体'!G58</f>
        <v/>
      </c>
      <c r="E55" s="26" t="str">
        <f>'No.5 団体'!H58</f>
        <v/>
      </c>
      <c r="F55" s="26" t="str">
        <f>'No.5 団体'!J58</f>
        <v/>
      </c>
      <c r="G55" s="26" t="str">
        <f>'No.5 団体'!K58</f>
        <v/>
      </c>
      <c r="H55" s="85"/>
      <c r="J55" s="64"/>
      <c r="K55" s="64"/>
      <c r="L55" s="64"/>
    </row>
    <row r="56" spans="2:12">
      <c r="B56" s="75"/>
      <c r="C56" s="26" t="str">
        <f>IF(C54="","",$B$3)</f>
        <v/>
      </c>
      <c r="D56" s="26" t="str">
        <f>'No.5 団体'!G59</f>
        <v/>
      </c>
      <c r="E56" s="26" t="str">
        <f>'No.5 団体'!H59</f>
        <v/>
      </c>
      <c r="F56" s="26"/>
      <c r="G56" s="26"/>
      <c r="H56" s="85"/>
      <c r="J56" s="64"/>
      <c r="K56" s="64"/>
      <c r="L56" s="64"/>
    </row>
    <row r="57" spans="2:12">
      <c r="B57" s="75"/>
      <c r="C57" s="77"/>
      <c r="D57" s="26" t="str">
        <f>'No.5 団体'!G60</f>
        <v/>
      </c>
      <c r="E57" s="26" t="str">
        <f>'No.5 団体'!H60</f>
        <v/>
      </c>
      <c r="F57" s="26" t="str">
        <f>'No.5 団体'!J60</f>
        <v/>
      </c>
      <c r="G57" s="26" t="str">
        <f>'No.5 団体'!K60</f>
        <v/>
      </c>
      <c r="H57" s="85"/>
      <c r="J57" s="64"/>
      <c r="K57" s="64"/>
      <c r="L57" s="64"/>
    </row>
    <row r="58" spans="2:12">
      <c r="B58" s="75"/>
      <c r="C58" s="75"/>
      <c r="D58" s="75"/>
      <c r="E58" s="75"/>
      <c r="F58" s="75"/>
      <c r="G58" s="75"/>
      <c r="H58" s="85"/>
      <c r="J58" s="64"/>
      <c r="K58" s="64"/>
      <c r="L58" s="64"/>
    </row>
    <row r="59" spans="2:12">
      <c r="B59" s="75" t="s">
        <v>110</v>
      </c>
      <c r="C59" s="75"/>
      <c r="D59" s="75"/>
      <c r="E59" s="75"/>
      <c r="F59" s="75"/>
      <c r="G59" s="75"/>
      <c r="H59" s="86"/>
      <c r="J59" s="64"/>
      <c r="K59" s="64"/>
      <c r="L59" s="64"/>
    </row>
    <row r="60" spans="2:12">
      <c r="B60" s="76" t="s">
        <v>112</v>
      </c>
      <c r="C60" s="76" t="s">
        <v>78</v>
      </c>
      <c r="D60" s="75"/>
      <c r="E60" s="75"/>
      <c r="F60" s="75"/>
      <c r="G60" s="75"/>
      <c r="H60" s="85"/>
      <c r="J60" s="64"/>
      <c r="K60" s="64"/>
      <c r="L60" s="64"/>
    </row>
    <row r="61" spans="2:12">
      <c r="B61" s="26" t="str">
        <f>IF('No.6 エキシビション'!$H$3="","",'No.6 エキシビション'!$H$3)</f>
        <v/>
      </c>
      <c r="C61" s="79" t="str">
        <f>IF('No.6 エキシビション'!$H$3="","",'No.6 エキシビション'!$L$3)</f>
        <v/>
      </c>
      <c r="D61" s="75"/>
      <c r="E61" s="75"/>
      <c r="F61" s="75"/>
      <c r="G61" s="75"/>
      <c r="H61" s="85"/>
      <c r="J61" s="64"/>
      <c r="K61" s="64"/>
      <c r="L61" s="64"/>
    </row>
    <row r="62" spans="2:12">
      <c r="B62" s="76" t="s">
        <v>109</v>
      </c>
      <c r="C62" s="76" t="s">
        <v>51</v>
      </c>
      <c r="D62" s="76" t="s">
        <v>109</v>
      </c>
      <c r="E62" s="76" t="s">
        <v>51</v>
      </c>
      <c r="F62" s="76" t="s">
        <v>109</v>
      </c>
      <c r="G62" s="76" t="s">
        <v>51</v>
      </c>
      <c r="H62" s="85"/>
      <c r="J62" s="80" t="s">
        <v>50</v>
      </c>
      <c r="K62" s="64"/>
      <c r="L62" s="64"/>
    </row>
    <row r="63" spans="2:12">
      <c r="B63" s="26" t="str">
        <f>IF(J63=0,"",VLOOKUP(J63,'No.3 名簿'!meibo,4))</f>
        <v/>
      </c>
      <c r="C63" s="26" t="str">
        <f>IF(J63=0,"",VLOOKUP(J63,'No.3 名簿'!meibo,3))</f>
        <v/>
      </c>
      <c r="D63" s="26" t="str">
        <f>IF(K63=0,"",VLOOKUP(K63,'No.3 名簿'!meibo,4))</f>
        <v/>
      </c>
      <c r="E63" s="26" t="str">
        <f>IF(K63=0,"",VLOOKUP(K63,'No.3 名簿'!meibo,3))</f>
        <v/>
      </c>
      <c r="F63" s="26" t="str">
        <f>IF(L63=0,"",VLOOKUP(L63,'No.3 名簿'!meibo,4))</f>
        <v/>
      </c>
      <c r="G63" s="26" t="str">
        <f>IF(L63=0,"",VLOOKUP(L63,'No.3 名簿'!meibo,3))</f>
        <v/>
      </c>
      <c r="H63" s="85"/>
      <c r="J63" s="65">
        <f>'No.6 エキシビション'!A5</f>
        <v>0</v>
      </c>
      <c r="K63" s="65">
        <f>'No.6 エキシビション'!B5</f>
        <v>0</v>
      </c>
      <c r="L63" s="65">
        <f>'No.6 エキシビション'!C5</f>
        <v>0</v>
      </c>
    </row>
    <row r="64" spans="2:12">
      <c r="B64" s="26" t="str">
        <f>IF(J64=0,"",VLOOKUP(J64,'No.3 名簿'!meibo,4))</f>
        <v/>
      </c>
      <c r="C64" s="26" t="str">
        <f>IF(J64=0,"",VLOOKUP(J64,'No.3 名簿'!meibo,3))</f>
        <v/>
      </c>
      <c r="D64" s="26" t="str">
        <f>IF(K64=0,"",VLOOKUP(K64,'No.3 名簿'!meibo,4))</f>
        <v/>
      </c>
      <c r="E64" s="26" t="str">
        <f>IF(K64=0,"",VLOOKUP(K64,'No.3 名簿'!meibo,3))</f>
        <v/>
      </c>
      <c r="F64" s="26" t="str">
        <f>IF(L64=0,"",VLOOKUP(L64,'No.3 名簿'!meibo,4))</f>
        <v/>
      </c>
      <c r="G64" s="26" t="str">
        <f>IF(L64=0,"",VLOOKUP(L64,'No.3 名簿'!meibo,3))</f>
        <v/>
      </c>
      <c r="H64" s="85"/>
      <c r="J64" s="65">
        <f>'No.6 エキシビション'!D5</f>
        <v>0</v>
      </c>
      <c r="K64" s="65">
        <f>'No.6 エキシビション'!E5</f>
        <v>0</v>
      </c>
      <c r="L64" s="65">
        <f>'No.6 エキシビション'!A6</f>
        <v>0</v>
      </c>
    </row>
    <row r="65" spans="2:12">
      <c r="B65" s="26" t="str">
        <f>IF(J65=0,"",VLOOKUP(J65,'No.3 名簿'!meibo,4))</f>
        <v/>
      </c>
      <c r="C65" s="26" t="str">
        <f>IF(J65=0,"",VLOOKUP(J65,'No.3 名簿'!meibo,3))</f>
        <v/>
      </c>
      <c r="D65" s="26" t="str">
        <f>IF(K65=0,"",VLOOKUP(K65,'No.3 名簿'!meibo,4))</f>
        <v/>
      </c>
      <c r="E65" s="26" t="str">
        <f>IF(K65=0,"",VLOOKUP(K65,'No.3 名簿'!meibo,3))</f>
        <v/>
      </c>
      <c r="F65" s="26" t="str">
        <f>IF(L65=0,"",VLOOKUP(L65,'No.3 名簿'!meibo,4))</f>
        <v/>
      </c>
      <c r="G65" s="26" t="str">
        <f>IF(L65=0,"",VLOOKUP(L65,'No.3 名簿'!meibo,3))</f>
        <v/>
      </c>
      <c r="H65" s="85"/>
      <c r="J65" s="65">
        <f>'No.6 エキシビション'!B6</f>
        <v>0</v>
      </c>
      <c r="K65" s="65">
        <f>'No.6 エキシビション'!C6</f>
        <v>0</v>
      </c>
      <c r="L65" s="65">
        <f>'No.6 エキシビション'!D6</f>
        <v>0</v>
      </c>
    </row>
    <row r="66" spans="2:12">
      <c r="B66" s="26" t="str">
        <f>IF(J66=0,"",VLOOKUP(J66,'No.3 名簿'!meibo,4))</f>
        <v/>
      </c>
      <c r="C66" s="26" t="str">
        <f>IF(J66=0,"",VLOOKUP(J66,'No.3 名簿'!meibo,3))</f>
        <v/>
      </c>
      <c r="D66" s="26" t="str">
        <f>IF(K66=0,"",VLOOKUP(K66,'No.3 名簿'!meibo,4))</f>
        <v/>
      </c>
      <c r="E66" s="26" t="str">
        <f>IF(K66=0,"",VLOOKUP(K66,'No.3 名簿'!meibo,3))</f>
        <v/>
      </c>
      <c r="F66" s="26" t="str">
        <f>IF(L66=0,"",VLOOKUP(L66,'No.3 名簿'!meibo,4))</f>
        <v/>
      </c>
      <c r="G66" s="26" t="str">
        <f>IF(L66=0,"",VLOOKUP(L66,'No.3 名簿'!meibo,3))</f>
        <v/>
      </c>
      <c r="H66" s="85"/>
      <c r="J66" s="65">
        <f>'No.6 エキシビション'!E6</f>
        <v>0</v>
      </c>
      <c r="K66" s="65">
        <f>'No.6 エキシビション'!A7</f>
        <v>0</v>
      </c>
      <c r="L66" s="65">
        <f>'No.6 エキシビション'!B7</f>
        <v>0</v>
      </c>
    </row>
    <row r="67" spans="2:12">
      <c r="B67" s="26" t="str">
        <f>IF(J67=0,"",VLOOKUP(J67,'No.3 名簿'!meibo,4))</f>
        <v/>
      </c>
      <c r="C67" s="26" t="str">
        <f>IF(J67=0,"",VLOOKUP(J67,'No.3 名簿'!meibo,3))</f>
        <v/>
      </c>
      <c r="D67" s="26" t="str">
        <f>IF(K67=0,"",VLOOKUP(K67,'No.3 名簿'!meibo,4))</f>
        <v/>
      </c>
      <c r="E67" s="26" t="str">
        <f>IF(K67=0,"",VLOOKUP(K67,'No.3 名簿'!meibo,3))</f>
        <v/>
      </c>
      <c r="F67" s="26" t="str">
        <f>IF(L67=0,"",VLOOKUP(L67,'No.3 名簿'!meibo,4))</f>
        <v/>
      </c>
      <c r="G67" s="26" t="str">
        <f>IF(L67=0,"",VLOOKUP(L67,'No.3 名簿'!meibo,3))</f>
        <v/>
      </c>
      <c r="H67" s="85"/>
      <c r="J67" s="65">
        <f>'No.6 エキシビション'!C7</f>
        <v>0</v>
      </c>
      <c r="K67" s="65">
        <f>'No.6 エキシビション'!D7</f>
        <v>0</v>
      </c>
      <c r="L67" s="65">
        <f>'No.6 エキシビション'!E7</f>
        <v>0</v>
      </c>
    </row>
    <row r="68" spans="2:12">
      <c r="B68" s="26" t="str">
        <f>IF(J68=0,"",VLOOKUP(J68,'No.3 名簿'!meibo,4))</f>
        <v/>
      </c>
      <c r="C68" s="26" t="str">
        <f>IF(J68=0,"",VLOOKUP(J68,'No.3 名簿'!meibo,3))</f>
        <v/>
      </c>
      <c r="D68" s="26" t="str">
        <f>IF(K68=0,"",VLOOKUP(K68,'No.3 名簿'!meibo,4))</f>
        <v/>
      </c>
      <c r="E68" s="26" t="str">
        <f>IF(K68=0,"",VLOOKUP(K68,'No.3 名簿'!meibo,3))</f>
        <v/>
      </c>
      <c r="F68" s="26" t="str">
        <f>IF(L68=0,"",VLOOKUP(L68,'No.3 名簿'!meibo,4))</f>
        <v/>
      </c>
      <c r="G68" s="26" t="str">
        <f>IF(L68=0,"",VLOOKUP(L68,'No.3 名簿'!meibo,3))</f>
        <v/>
      </c>
      <c r="H68" s="85"/>
      <c r="J68" s="65">
        <f>'No.6 エキシビション'!A8</f>
        <v>0</v>
      </c>
      <c r="K68" s="65">
        <f>'No.6 エキシビション'!B8</f>
        <v>0</v>
      </c>
      <c r="L68" s="65">
        <f>'No.6 エキシビション'!C8</f>
        <v>0</v>
      </c>
    </row>
    <row r="69" spans="2:12">
      <c r="B69" s="26" t="str">
        <f>IF(J69=0,"",VLOOKUP(J69,'No.3 名簿'!meibo,4))</f>
        <v/>
      </c>
      <c r="C69" s="26" t="str">
        <f>IF(J69=0,"",VLOOKUP(J69,'No.3 名簿'!meibo,3))</f>
        <v/>
      </c>
      <c r="D69" s="26" t="str">
        <f>IF(K69=0,"",VLOOKUP(K69,'No.3 名簿'!meibo,4))</f>
        <v/>
      </c>
      <c r="E69" s="26" t="str">
        <f>IF(K69=0,"",VLOOKUP(K69,'No.3 名簿'!meibo,3))</f>
        <v/>
      </c>
      <c r="F69" s="26" t="str">
        <f>IF(L69=0,"",VLOOKUP(L69,'No.3 名簿'!meibo,4))</f>
        <v/>
      </c>
      <c r="G69" s="26" t="str">
        <f>IF(L69=0,"",VLOOKUP(L69,'No.3 名簿'!meibo,3))</f>
        <v/>
      </c>
      <c r="H69" s="85"/>
      <c r="J69" s="65">
        <f>'No.6 エキシビション'!D8</f>
        <v>0</v>
      </c>
      <c r="K69" s="65">
        <f>'No.6 エキシビション'!E8</f>
        <v>0</v>
      </c>
      <c r="L69" s="65">
        <f>'No.6 エキシビション'!A9</f>
        <v>0</v>
      </c>
    </row>
    <row r="70" spans="2:12">
      <c r="B70" s="26" t="str">
        <f>IF(J70=0,"",VLOOKUP(J70,'No.3 名簿'!meibo,4))</f>
        <v/>
      </c>
      <c r="C70" s="26" t="str">
        <f>IF(J70=0,"",VLOOKUP(J70,'No.3 名簿'!meibo,3))</f>
        <v/>
      </c>
      <c r="D70" s="26" t="str">
        <f>IF(K70=0,"",VLOOKUP(K70,'No.3 名簿'!meibo,4))</f>
        <v/>
      </c>
      <c r="E70" s="26" t="str">
        <f>IF(K70=0,"",VLOOKUP(K70,'No.3 名簿'!meibo,3))</f>
        <v/>
      </c>
      <c r="F70" s="26" t="str">
        <f>IF(L70=0,"",VLOOKUP(L70,'No.3 名簿'!meibo,4))</f>
        <v/>
      </c>
      <c r="G70" s="26" t="str">
        <f>IF(L70=0,"",VLOOKUP(L70,'No.3 名簿'!meibo,3))</f>
        <v/>
      </c>
      <c r="H70" s="85"/>
      <c r="J70" s="65">
        <f>'No.6 エキシビション'!B9</f>
        <v>0</v>
      </c>
      <c r="K70" s="65">
        <f>'No.6 エキシビション'!C9</f>
        <v>0</v>
      </c>
      <c r="L70" s="65">
        <f>'No.6 エキシビション'!D9</f>
        <v>0</v>
      </c>
    </row>
    <row r="71" spans="2:12">
      <c r="B71" s="26" t="str">
        <f>IF(J71=0,"",VLOOKUP(J71,'No.3 名簿'!meibo,4))</f>
        <v/>
      </c>
      <c r="C71" s="26" t="str">
        <f>IF(J71=0,"",VLOOKUP(J71,'No.3 名簿'!meibo,3))</f>
        <v/>
      </c>
      <c r="D71" s="26" t="str">
        <f>IF(K71=0,"",VLOOKUP(K71,'No.3 名簿'!meibo,4))</f>
        <v/>
      </c>
      <c r="E71" s="26" t="str">
        <f>IF(K71=0,"",VLOOKUP(K71,'No.3 名簿'!meibo,3))</f>
        <v/>
      </c>
      <c r="F71" s="26" t="str">
        <f>IF(L71=0,"",VLOOKUP(L71,'No.3 名簿'!meibo,4))</f>
        <v/>
      </c>
      <c r="G71" s="26" t="str">
        <f>IF(L71=0,"",VLOOKUP(L71,'No.3 名簿'!meibo,3))</f>
        <v/>
      </c>
      <c r="H71" s="85"/>
      <c r="J71" s="65">
        <f>'No.6 エキシビション'!E9</f>
        <v>0</v>
      </c>
      <c r="K71" s="65">
        <f>'No.6 エキシビション'!A10</f>
        <v>0</v>
      </c>
      <c r="L71" s="65">
        <f>'No.6 エキシビション'!B10</f>
        <v>0</v>
      </c>
    </row>
    <row r="72" spans="2:12">
      <c r="B72" s="26" t="str">
        <f>IF(J72=0,"",VLOOKUP(J72,'No.3 名簿'!meibo,4))</f>
        <v/>
      </c>
      <c r="C72" s="26" t="str">
        <f>IF(J72=0,"",VLOOKUP(J72,'No.3 名簿'!meibo,3))</f>
        <v/>
      </c>
      <c r="D72" s="26" t="str">
        <f>IF(K72=0,"",VLOOKUP(K72,'No.3 名簿'!meibo,4))</f>
        <v/>
      </c>
      <c r="E72" s="26" t="str">
        <f>IF(K72=0,"",VLOOKUP(K72,'No.3 名簿'!meibo,3))</f>
        <v/>
      </c>
      <c r="F72" s="26" t="str">
        <f>IF(L72=0,"",VLOOKUP(L72,'No.3 名簿'!meibo,4))</f>
        <v/>
      </c>
      <c r="G72" s="26" t="str">
        <f>IF(L72=0,"",VLOOKUP(L72,'No.3 名簿'!meibo,3))</f>
        <v/>
      </c>
      <c r="H72" s="85"/>
      <c r="J72" s="65">
        <f>'No.6 エキシビション'!C10</f>
        <v>0</v>
      </c>
      <c r="K72" s="65">
        <f>'No.6 エキシビション'!D10</f>
        <v>0</v>
      </c>
      <c r="L72" s="65">
        <f>'No.6 エキシビション'!E10</f>
        <v>0</v>
      </c>
    </row>
    <row r="73" spans="2:12">
      <c r="H73" s="86"/>
      <c r="J73" s="64"/>
      <c r="K73" s="64"/>
      <c r="L73" s="64"/>
    </row>
    <row r="74" spans="2:12">
      <c r="B74" s="76" t="s">
        <v>112</v>
      </c>
      <c r="C74" s="76" t="s">
        <v>78</v>
      </c>
      <c r="D74" s="75"/>
      <c r="E74" s="75"/>
      <c r="F74" s="75"/>
      <c r="G74" s="75"/>
      <c r="H74" s="86"/>
      <c r="J74" s="64"/>
      <c r="K74" s="64"/>
      <c r="L74" s="64"/>
    </row>
    <row r="75" spans="2:12">
      <c r="B75" s="26" t="str">
        <f>IF('No.6 エキシビション'!$H$15="","",'No.6 エキシビション'!$H$15)</f>
        <v/>
      </c>
      <c r="C75" s="79" t="str">
        <f>IF('No.6 エキシビション'!$H$15="","",'No.6 エキシビション'!$L$15)</f>
        <v/>
      </c>
      <c r="D75" s="75"/>
      <c r="E75" s="75"/>
      <c r="F75" s="75"/>
      <c r="G75" s="75"/>
      <c r="H75" s="86"/>
      <c r="J75" s="64"/>
      <c r="K75" s="64"/>
      <c r="L75" s="64"/>
    </row>
    <row r="76" spans="2:12">
      <c r="B76" s="76" t="s">
        <v>109</v>
      </c>
      <c r="C76" s="76" t="s">
        <v>51</v>
      </c>
      <c r="D76" s="76" t="s">
        <v>109</v>
      </c>
      <c r="E76" s="76" t="s">
        <v>51</v>
      </c>
      <c r="F76" s="76" t="s">
        <v>109</v>
      </c>
      <c r="G76" s="76" t="s">
        <v>51</v>
      </c>
      <c r="H76" s="86"/>
      <c r="J76" s="80" t="s">
        <v>50</v>
      </c>
      <c r="K76" s="64"/>
      <c r="L76" s="64"/>
    </row>
    <row r="77" spans="2:12">
      <c r="B77" s="26" t="str">
        <f>IF(J77=0,"",VLOOKUP(J77,'No.3 名簿'!meibo,4))</f>
        <v/>
      </c>
      <c r="C77" s="26" t="str">
        <f>IF(J77=0,"",VLOOKUP(J77,'No.3 名簿'!meibo,3))</f>
        <v/>
      </c>
      <c r="D77" s="26" t="str">
        <f>IF(K77=0,"",VLOOKUP(K77,'No.3 名簿'!meibo,4))</f>
        <v/>
      </c>
      <c r="E77" s="26" t="str">
        <f>IF(K77=0,"",VLOOKUP(K77,'No.3 名簿'!meibo,3))</f>
        <v/>
      </c>
      <c r="F77" s="26" t="str">
        <f>IF(L77=0,"",VLOOKUP(L77,'No.3 名簿'!meibo,4))</f>
        <v/>
      </c>
      <c r="G77" s="26" t="str">
        <f>IF(L77=0,"",VLOOKUP(L77,'No.3 名簿'!meibo,3))</f>
        <v/>
      </c>
      <c r="H77" s="86"/>
      <c r="J77" s="65">
        <f>'No.6 エキシビション'!A17</f>
        <v>0</v>
      </c>
      <c r="K77" s="65">
        <f>'No.6 エキシビション'!B17</f>
        <v>0</v>
      </c>
      <c r="L77" s="65">
        <f>'No.6 エキシビション'!C17</f>
        <v>0</v>
      </c>
    </row>
    <row r="78" spans="2:12">
      <c r="B78" s="26" t="str">
        <f>IF(J78=0,"",VLOOKUP(J78,'No.3 名簿'!meibo,4))</f>
        <v/>
      </c>
      <c r="C78" s="26" t="str">
        <f>IF(J78=0,"",VLOOKUP(J78,'No.3 名簿'!meibo,3))</f>
        <v/>
      </c>
      <c r="D78" s="26" t="str">
        <f>IF(K78=0,"",VLOOKUP(K78,'No.3 名簿'!meibo,4))</f>
        <v/>
      </c>
      <c r="E78" s="26" t="str">
        <f>IF(K78=0,"",VLOOKUP(K78,'No.3 名簿'!meibo,3))</f>
        <v/>
      </c>
      <c r="F78" s="26" t="str">
        <f>IF(L78=0,"",VLOOKUP(L78,'No.3 名簿'!meibo,4))</f>
        <v/>
      </c>
      <c r="G78" s="26" t="str">
        <f>IF(L78=0,"",VLOOKUP(L78,'No.3 名簿'!meibo,3))</f>
        <v/>
      </c>
      <c r="H78" s="86"/>
      <c r="J78" s="65">
        <f>'No.6 エキシビション'!D17</f>
        <v>0</v>
      </c>
      <c r="K78" s="65">
        <f>'No.6 エキシビション'!E17</f>
        <v>0</v>
      </c>
      <c r="L78" s="65">
        <f>'No.6 エキシビション'!A18</f>
        <v>0</v>
      </c>
    </row>
    <row r="79" spans="2:12">
      <c r="B79" s="26" t="str">
        <f>IF(J79=0,"",VLOOKUP(J79,'No.3 名簿'!meibo,4))</f>
        <v/>
      </c>
      <c r="C79" s="26" t="str">
        <f>IF(J79=0,"",VLOOKUP(J79,'No.3 名簿'!meibo,3))</f>
        <v/>
      </c>
      <c r="D79" s="26" t="str">
        <f>IF(K79=0,"",VLOOKUP(K79,'No.3 名簿'!meibo,4))</f>
        <v/>
      </c>
      <c r="E79" s="26" t="str">
        <f>IF(K79=0,"",VLOOKUP(K79,'No.3 名簿'!meibo,3))</f>
        <v/>
      </c>
      <c r="F79" s="26" t="str">
        <f>IF(L79=0,"",VLOOKUP(L79,'No.3 名簿'!meibo,4))</f>
        <v/>
      </c>
      <c r="G79" s="26" t="str">
        <f>IF(L79=0,"",VLOOKUP(L79,'No.3 名簿'!meibo,3))</f>
        <v/>
      </c>
      <c r="H79" s="86"/>
      <c r="J79" s="65">
        <f>'No.6 エキシビション'!B18</f>
        <v>0</v>
      </c>
      <c r="K79" s="65">
        <f>'No.6 エキシビション'!C18</f>
        <v>0</v>
      </c>
      <c r="L79" s="65">
        <f>'No.6 エキシビション'!D18</f>
        <v>0</v>
      </c>
    </row>
    <row r="80" spans="2:12">
      <c r="B80" s="26" t="str">
        <f>IF(J80=0,"",VLOOKUP(J80,'No.3 名簿'!meibo,4))</f>
        <v/>
      </c>
      <c r="C80" s="26" t="str">
        <f>IF(J80=0,"",VLOOKUP(J80,'No.3 名簿'!meibo,3))</f>
        <v/>
      </c>
      <c r="D80" s="26" t="str">
        <f>IF(K80=0,"",VLOOKUP(K80,'No.3 名簿'!meibo,4))</f>
        <v/>
      </c>
      <c r="E80" s="26" t="str">
        <f>IF(K80=0,"",VLOOKUP(K80,'No.3 名簿'!meibo,3))</f>
        <v/>
      </c>
      <c r="F80" s="26" t="str">
        <f>IF(L80=0,"",VLOOKUP(L80,'No.3 名簿'!meibo,4))</f>
        <v/>
      </c>
      <c r="G80" s="26" t="str">
        <f>IF(L80=0,"",VLOOKUP(L80,'No.3 名簿'!meibo,3))</f>
        <v/>
      </c>
      <c r="H80" s="86"/>
      <c r="J80" s="65">
        <f>'No.6 エキシビション'!E18</f>
        <v>0</v>
      </c>
      <c r="K80" s="65">
        <f>'No.6 エキシビション'!A19</f>
        <v>0</v>
      </c>
      <c r="L80" s="65">
        <f>'No.6 エキシビション'!B19</f>
        <v>0</v>
      </c>
    </row>
    <row r="81" spans="2:12">
      <c r="B81" s="26" t="str">
        <f>IF(J81=0,"",VLOOKUP(J81,'No.3 名簿'!meibo,4))</f>
        <v/>
      </c>
      <c r="C81" s="26" t="str">
        <f>IF(J81=0,"",VLOOKUP(J81,'No.3 名簿'!meibo,3))</f>
        <v/>
      </c>
      <c r="D81" s="26" t="str">
        <f>IF(K81=0,"",VLOOKUP(K81,'No.3 名簿'!meibo,4))</f>
        <v/>
      </c>
      <c r="E81" s="26" t="str">
        <f>IF(K81=0,"",VLOOKUP(K81,'No.3 名簿'!meibo,3))</f>
        <v/>
      </c>
      <c r="F81" s="26" t="str">
        <f>IF(L81=0,"",VLOOKUP(L81,'No.3 名簿'!meibo,4))</f>
        <v/>
      </c>
      <c r="G81" s="26" t="str">
        <f>IF(L81=0,"",VLOOKUP(L81,'No.3 名簿'!meibo,3))</f>
        <v/>
      </c>
      <c r="H81" s="86"/>
      <c r="J81" s="65">
        <f>'No.6 エキシビション'!C19</f>
        <v>0</v>
      </c>
      <c r="K81" s="65">
        <f>'No.6 エキシビション'!D19</f>
        <v>0</v>
      </c>
      <c r="L81" s="65">
        <f>'No.6 エキシビション'!E19</f>
        <v>0</v>
      </c>
    </row>
    <row r="82" spans="2:12">
      <c r="B82" s="26" t="str">
        <f>IF(J82=0,"",VLOOKUP(J82,'No.3 名簿'!meibo,4))</f>
        <v/>
      </c>
      <c r="C82" s="26" t="str">
        <f>IF(J82=0,"",VLOOKUP(J82,'No.3 名簿'!meibo,3))</f>
        <v/>
      </c>
      <c r="D82" s="26" t="str">
        <f>IF(K82=0,"",VLOOKUP(K82,'No.3 名簿'!meibo,4))</f>
        <v/>
      </c>
      <c r="E82" s="26" t="str">
        <f>IF(K82=0,"",VLOOKUP(K82,'No.3 名簿'!meibo,3))</f>
        <v/>
      </c>
      <c r="F82" s="26" t="str">
        <f>IF(L82=0,"",VLOOKUP(L82,'No.3 名簿'!meibo,4))</f>
        <v/>
      </c>
      <c r="G82" s="26" t="str">
        <f>IF(L82=0,"",VLOOKUP(L82,'No.3 名簿'!meibo,3))</f>
        <v/>
      </c>
      <c r="H82" s="86"/>
      <c r="J82" s="65">
        <f>'No.6 エキシビション'!A20</f>
        <v>0</v>
      </c>
      <c r="K82" s="65">
        <f>'No.6 エキシビション'!B20</f>
        <v>0</v>
      </c>
      <c r="L82" s="65">
        <f>'No.6 エキシビション'!C20</f>
        <v>0</v>
      </c>
    </row>
    <row r="83" spans="2:12">
      <c r="B83" s="26" t="str">
        <f>IF(J83=0,"",VLOOKUP(J83,'No.3 名簿'!meibo,4))</f>
        <v/>
      </c>
      <c r="C83" s="26" t="str">
        <f>IF(J83=0,"",VLOOKUP(J83,'No.3 名簿'!meibo,3))</f>
        <v/>
      </c>
      <c r="D83" s="26" t="str">
        <f>IF(K83=0,"",VLOOKUP(K83,'No.3 名簿'!meibo,4))</f>
        <v/>
      </c>
      <c r="E83" s="26" t="str">
        <f>IF(K83=0,"",VLOOKUP(K83,'No.3 名簿'!meibo,3))</f>
        <v/>
      </c>
      <c r="F83" s="26" t="str">
        <f>IF(L83=0,"",VLOOKUP(L83,'No.3 名簿'!meibo,4))</f>
        <v/>
      </c>
      <c r="G83" s="26" t="str">
        <f>IF(L83=0,"",VLOOKUP(L83,'No.3 名簿'!meibo,3))</f>
        <v/>
      </c>
      <c r="H83" s="86"/>
      <c r="J83" s="65">
        <f>'No.6 エキシビション'!D20</f>
        <v>0</v>
      </c>
      <c r="K83" s="65">
        <f>'No.6 エキシビション'!E20</f>
        <v>0</v>
      </c>
      <c r="L83" s="65">
        <f>'No.6 エキシビション'!A21</f>
        <v>0</v>
      </c>
    </row>
    <row r="84" spans="2:12">
      <c r="B84" s="26" t="str">
        <f>IF(J84=0,"",VLOOKUP(J84,'No.3 名簿'!meibo,4))</f>
        <v/>
      </c>
      <c r="C84" s="26" t="str">
        <f>IF(J84=0,"",VLOOKUP(J84,'No.3 名簿'!meibo,3))</f>
        <v/>
      </c>
      <c r="D84" s="26" t="str">
        <f>IF(K84=0,"",VLOOKUP(K84,'No.3 名簿'!meibo,4))</f>
        <v/>
      </c>
      <c r="E84" s="26" t="str">
        <f>IF(K84=0,"",VLOOKUP(K84,'No.3 名簿'!meibo,3))</f>
        <v/>
      </c>
      <c r="F84" s="26" t="str">
        <f>IF(L84=0,"",VLOOKUP(L84,'No.3 名簿'!meibo,4))</f>
        <v/>
      </c>
      <c r="G84" s="26" t="str">
        <f>IF(L84=0,"",VLOOKUP(L84,'No.3 名簿'!meibo,3))</f>
        <v/>
      </c>
      <c r="H84" s="86"/>
      <c r="J84" s="65">
        <f>'No.6 エキシビション'!B21</f>
        <v>0</v>
      </c>
      <c r="K84" s="65">
        <f>'No.6 エキシビション'!C21</f>
        <v>0</v>
      </c>
      <c r="L84" s="65">
        <f>'No.6 エキシビション'!D21</f>
        <v>0</v>
      </c>
    </row>
    <row r="85" spans="2:12">
      <c r="B85" s="26" t="str">
        <f>IF(J85=0,"",VLOOKUP(J85,'No.3 名簿'!meibo,4))</f>
        <v/>
      </c>
      <c r="C85" s="26" t="str">
        <f>IF(J85=0,"",VLOOKUP(J85,'No.3 名簿'!meibo,3))</f>
        <v/>
      </c>
      <c r="D85" s="26" t="str">
        <f>IF(K85=0,"",VLOOKUP(K85,'No.3 名簿'!meibo,4))</f>
        <v/>
      </c>
      <c r="E85" s="26" t="str">
        <f>IF(K85=0,"",VLOOKUP(K85,'No.3 名簿'!meibo,3))</f>
        <v/>
      </c>
      <c r="F85" s="26" t="str">
        <f>IF(L85=0,"",VLOOKUP(L85,'No.3 名簿'!meibo,4))</f>
        <v/>
      </c>
      <c r="G85" s="26" t="str">
        <f>IF(L85=0,"",VLOOKUP(L85,'No.3 名簿'!meibo,3))</f>
        <v/>
      </c>
      <c r="H85" s="86"/>
      <c r="J85" s="65">
        <f>'No.6 エキシビション'!E21</f>
        <v>0</v>
      </c>
      <c r="K85" s="65">
        <f>'No.6 エキシビション'!A22</f>
        <v>0</v>
      </c>
      <c r="L85" s="65">
        <f>'No.6 エキシビション'!B22</f>
        <v>0</v>
      </c>
    </row>
    <row r="86" spans="2:12">
      <c r="B86" s="26" t="str">
        <f>IF(J86=0,"",VLOOKUP(J86,'No.3 名簿'!meibo,4))</f>
        <v/>
      </c>
      <c r="C86" s="26" t="str">
        <f>IF(J86=0,"",VLOOKUP(J86,'No.3 名簿'!meibo,3))</f>
        <v/>
      </c>
      <c r="D86" s="26" t="str">
        <f>IF(K86=0,"",VLOOKUP(K86,'No.3 名簿'!meibo,4))</f>
        <v/>
      </c>
      <c r="E86" s="26" t="str">
        <f>IF(K86=0,"",VLOOKUP(K86,'No.3 名簿'!meibo,3))</f>
        <v/>
      </c>
      <c r="F86" s="26" t="str">
        <f>IF(L86=0,"",VLOOKUP(L86,'No.3 名簿'!meibo,4))</f>
        <v/>
      </c>
      <c r="G86" s="26" t="str">
        <f>IF(L86=0,"",VLOOKUP(L86,'No.3 名簿'!meibo,3))</f>
        <v/>
      </c>
      <c r="H86" s="86"/>
      <c r="J86" s="65">
        <f>'No.6 エキシビション'!C22</f>
        <v>0</v>
      </c>
      <c r="K86" s="65">
        <f>'No.6 エキシビション'!D22</f>
        <v>0</v>
      </c>
      <c r="L86" s="65">
        <f>'No.6 エキシビション'!E22</f>
        <v>0</v>
      </c>
    </row>
    <row r="87" spans="2:12">
      <c r="H87" s="86"/>
    </row>
    <row r="88" spans="2:12">
      <c r="B88" s="76" t="s">
        <v>112</v>
      </c>
      <c r="C88" s="76" t="s">
        <v>78</v>
      </c>
      <c r="D88" s="75"/>
      <c r="E88" s="75"/>
      <c r="F88" s="75"/>
      <c r="G88" s="75"/>
      <c r="H88" s="86"/>
      <c r="J88" s="64"/>
      <c r="K88" s="64"/>
      <c r="L88" s="64"/>
    </row>
    <row r="89" spans="2:12">
      <c r="B89" s="26" t="str">
        <f>IF('No.6 エキシビション'!$H$28="","",'No.6 エキシビション'!$H$28)</f>
        <v/>
      </c>
      <c r="C89" s="79" t="str">
        <f>IF('No.6 エキシビション'!$H$28="","",'No.6 エキシビション'!$L$28)</f>
        <v/>
      </c>
      <c r="D89" s="75"/>
      <c r="E89" s="75"/>
      <c r="F89" s="75"/>
      <c r="G89" s="75"/>
      <c r="H89" s="86"/>
      <c r="J89" s="64"/>
      <c r="K89" s="64"/>
      <c r="L89" s="64"/>
    </row>
    <row r="90" spans="2:12">
      <c r="B90" s="76" t="s">
        <v>109</v>
      </c>
      <c r="C90" s="76" t="s">
        <v>51</v>
      </c>
      <c r="D90" s="76" t="s">
        <v>109</v>
      </c>
      <c r="E90" s="76" t="s">
        <v>51</v>
      </c>
      <c r="F90" s="76" t="s">
        <v>109</v>
      </c>
      <c r="G90" s="76" t="s">
        <v>51</v>
      </c>
      <c r="H90" s="86"/>
      <c r="J90" s="80" t="s">
        <v>50</v>
      </c>
      <c r="K90" s="64"/>
      <c r="L90" s="64"/>
    </row>
    <row r="91" spans="2:12">
      <c r="B91" s="26" t="str">
        <f>IF(J91=0,"",VLOOKUP(J91,'No.3 名簿'!meibo,4))</f>
        <v/>
      </c>
      <c r="C91" s="26" t="str">
        <f>IF(J91=0,"",VLOOKUP(J91,'No.3 名簿'!meibo,3))</f>
        <v/>
      </c>
      <c r="D91" s="26" t="str">
        <f>IF(K91=0,"",VLOOKUP(K91,'No.3 名簿'!meibo,4))</f>
        <v/>
      </c>
      <c r="E91" s="26" t="str">
        <f>IF(K91=0,"",VLOOKUP(K91,'No.3 名簿'!meibo,3))</f>
        <v/>
      </c>
      <c r="F91" s="26" t="str">
        <f>IF(L91=0,"",VLOOKUP(L91,'No.3 名簿'!meibo,4))</f>
        <v/>
      </c>
      <c r="G91" s="26" t="str">
        <f>IF(L91=0,"",VLOOKUP(L91,'No.3 名簿'!meibo,3))</f>
        <v/>
      </c>
      <c r="H91" s="86"/>
      <c r="J91" s="65">
        <f>'No.6 エキシビション'!A30</f>
        <v>0</v>
      </c>
      <c r="K91" s="65">
        <f>'No.6 エキシビション'!B30</f>
        <v>0</v>
      </c>
      <c r="L91" s="65">
        <f>'No.6 エキシビション'!C30</f>
        <v>0</v>
      </c>
    </row>
    <row r="92" spans="2:12">
      <c r="B92" s="26" t="str">
        <f>IF(J92=0,"",VLOOKUP(J92,'No.3 名簿'!meibo,4))</f>
        <v/>
      </c>
      <c r="C92" s="26" t="str">
        <f>IF(J92=0,"",VLOOKUP(J92,'No.3 名簿'!meibo,3))</f>
        <v/>
      </c>
      <c r="D92" s="26" t="str">
        <f>IF(K92=0,"",VLOOKUP(K92,'No.3 名簿'!meibo,4))</f>
        <v/>
      </c>
      <c r="E92" s="26" t="str">
        <f>IF(K92=0,"",VLOOKUP(K92,'No.3 名簿'!meibo,3))</f>
        <v/>
      </c>
      <c r="F92" s="26" t="str">
        <f>IF(L92=0,"",VLOOKUP(L92,'No.3 名簿'!meibo,4))</f>
        <v/>
      </c>
      <c r="G92" s="26" t="str">
        <f>IF(L92=0,"",VLOOKUP(L92,'No.3 名簿'!meibo,3))</f>
        <v/>
      </c>
      <c r="H92" s="86"/>
      <c r="J92" s="65">
        <f>'No.6 エキシビション'!D30</f>
        <v>0</v>
      </c>
      <c r="K92" s="65">
        <f>'No.6 エキシビション'!E30</f>
        <v>0</v>
      </c>
      <c r="L92" s="65">
        <f>'No.6 エキシビション'!A31</f>
        <v>0</v>
      </c>
    </row>
    <row r="93" spans="2:12">
      <c r="B93" s="26" t="str">
        <f>IF(J93=0,"",VLOOKUP(J93,'No.3 名簿'!meibo,4))</f>
        <v/>
      </c>
      <c r="C93" s="26" t="str">
        <f>IF(J93=0,"",VLOOKUP(J93,'No.3 名簿'!meibo,3))</f>
        <v/>
      </c>
      <c r="D93" s="26" t="str">
        <f>IF(K93=0,"",VLOOKUP(K93,'No.3 名簿'!meibo,4))</f>
        <v/>
      </c>
      <c r="E93" s="26" t="str">
        <f>IF(K93=0,"",VLOOKUP(K93,'No.3 名簿'!meibo,3))</f>
        <v/>
      </c>
      <c r="F93" s="26" t="str">
        <f>IF(L93=0,"",VLOOKUP(L93,'No.3 名簿'!meibo,4))</f>
        <v/>
      </c>
      <c r="G93" s="26" t="str">
        <f>IF(L93=0,"",VLOOKUP(L93,'No.3 名簿'!meibo,3))</f>
        <v/>
      </c>
      <c r="H93" s="86"/>
      <c r="J93" s="65">
        <f>'No.6 エキシビション'!B31</f>
        <v>0</v>
      </c>
      <c r="K93" s="65">
        <f>'No.6 エキシビション'!C31</f>
        <v>0</v>
      </c>
      <c r="L93" s="65">
        <f>'No.6 エキシビション'!D31</f>
        <v>0</v>
      </c>
    </row>
    <row r="94" spans="2:12">
      <c r="B94" s="26" t="str">
        <f>IF(J94=0,"",VLOOKUP(J94,'No.3 名簿'!meibo,4))</f>
        <v/>
      </c>
      <c r="C94" s="26" t="str">
        <f>IF(J94=0,"",VLOOKUP(J94,'No.3 名簿'!meibo,3))</f>
        <v/>
      </c>
      <c r="D94" s="26" t="str">
        <f>IF(K94=0,"",VLOOKUP(K94,'No.3 名簿'!meibo,4))</f>
        <v/>
      </c>
      <c r="E94" s="26" t="str">
        <f>IF(K94=0,"",VLOOKUP(K94,'No.3 名簿'!meibo,3))</f>
        <v/>
      </c>
      <c r="F94" s="26" t="str">
        <f>IF(L94=0,"",VLOOKUP(L94,'No.3 名簿'!meibo,4))</f>
        <v/>
      </c>
      <c r="G94" s="26" t="str">
        <f>IF(L94=0,"",VLOOKUP(L94,'No.3 名簿'!meibo,3))</f>
        <v/>
      </c>
      <c r="H94" s="86"/>
      <c r="J94" s="65">
        <f>'No.6 エキシビション'!E31</f>
        <v>0</v>
      </c>
      <c r="K94" s="65">
        <f>'No.6 エキシビション'!A32</f>
        <v>0</v>
      </c>
      <c r="L94" s="65">
        <f>'No.6 エキシビション'!B32</f>
        <v>0</v>
      </c>
    </row>
    <row r="95" spans="2:12">
      <c r="B95" s="26" t="str">
        <f>IF(J95=0,"",VLOOKUP(J95,'No.3 名簿'!meibo,4))</f>
        <v/>
      </c>
      <c r="C95" s="26" t="str">
        <f>IF(J95=0,"",VLOOKUP(J95,'No.3 名簿'!meibo,3))</f>
        <v/>
      </c>
      <c r="D95" s="26" t="str">
        <f>IF(K95=0,"",VLOOKUP(K95,'No.3 名簿'!meibo,4))</f>
        <v/>
      </c>
      <c r="E95" s="26" t="str">
        <f>IF(K95=0,"",VLOOKUP(K95,'No.3 名簿'!meibo,3))</f>
        <v/>
      </c>
      <c r="F95" s="26" t="str">
        <f>IF(L95=0,"",VLOOKUP(L95,'No.3 名簿'!meibo,4))</f>
        <v/>
      </c>
      <c r="G95" s="26" t="str">
        <f>IF(L95=0,"",VLOOKUP(L95,'No.3 名簿'!meibo,3))</f>
        <v/>
      </c>
      <c r="H95" s="86"/>
      <c r="J95" s="65">
        <f>'No.6 エキシビション'!C32</f>
        <v>0</v>
      </c>
      <c r="K95" s="65">
        <f>'No.6 エキシビション'!D32</f>
        <v>0</v>
      </c>
      <c r="L95" s="65">
        <f>'No.6 エキシビション'!E32</f>
        <v>0</v>
      </c>
    </row>
    <row r="96" spans="2:12">
      <c r="B96" s="26" t="str">
        <f>IF(J96=0,"",VLOOKUP(J96,'No.3 名簿'!meibo,4))</f>
        <v/>
      </c>
      <c r="C96" s="26" t="str">
        <f>IF(J96=0,"",VLOOKUP(J96,'No.3 名簿'!meibo,3))</f>
        <v/>
      </c>
      <c r="D96" s="26" t="str">
        <f>IF(K96=0,"",VLOOKUP(K96,'No.3 名簿'!meibo,4))</f>
        <v/>
      </c>
      <c r="E96" s="26" t="str">
        <f>IF(K96=0,"",VLOOKUP(K96,'No.3 名簿'!meibo,3))</f>
        <v/>
      </c>
      <c r="F96" s="26" t="str">
        <f>IF(L96=0,"",VLOOKUP(L96,'No.3 名簿'!meibo,4))</f>
        <v/>
      </c>
      <c r="G96" s="26" t="str">
        <f>IF(L96=0,"",VLOOKUP(L96,'No.3 名簿'!meibo,3))</f>
        <v/>
      </c>
      <c r="J96" s="65">
        <f>'No.6 エキシビション'!A33</f>
        <v>0</v>
      </c>
      <c r="K96" s="65">
        <f>'No.6 エキシビション'!B33</f>
        <v>0</v>
      </c>
      <c r="L96" s="65">
        <f>'No.6 エキシビション'!C33</f>
        <v>0</v>
      </c>
    </row>
    <row r="97" spans="2:12">
      <c r="B97" s="26" t="str">
        <f>IF(J97=0,"",VLOOKUP(J97,'No.3 名簿'!meibo,4))</f>
        <v/>
      </c>
      <c r="C97" s="26" t="str">
        <f>IF(J97=0,"",VLOOKUP(J97,'No.3 名簿'!meibo,3))</f>
        <v/>
      </c>
      <c r="D97" s="26" t="str">
        <f>IF(K97=0,"",VLOOKUP(K97,'No.3 名簿'!meibo,4))</f>
        <v/>
      </c>
      <c r="E97" s="26" t="str">
        <f>IF(K97=0,"",VLOOKUP(K97,'No.3 名簿'!meibo,3))</f>
        <v/>
      </c>
      <c r="F97" s="26" t="str">
        <f>IF(L97=0,"",VLOOKUP(L97,'No.3 名簿'!meibo,4))</f>
        <v/>
      </c>
      <c r="G97" s="26" t="str">
        <f>IF(L97=0,"",VLOOKUP(L97,'No.3 名簿'!meibo,3))</f>
        <v/>
      </c>
      <c r="J97" s="65">
        <f>'No.6 エキシビション'!D33</f>
        <v>0</v>
      </c>
      <c r="K97" s="65">
        <f>'No.6 エキシビション'!E33</f>
        <v>0</v>
      </c>
      <c r="L97" s="65">
        <f>'No.6 エキシビション'!A34</f>
        <v>0</v>
      </c>
    </row>
    <row r="98" spans="2:12">
      <c r="B98" s="26" t="str">
        <f>IF(J98=0,"",VLOOKUP(J98,'No.3 名簿'!meibo,4))</f>
        <v/>
      </c>
      <c r="C98" s="26" t="str">
        <f>IF(J98=0,"",VLOOKUP(J98,'No.3 名簿'!meibo,3))</f>
        <v/>
      </c>
      <c r="D98" s="26" t="str">
        <f>IF(K98=0,"",VLOOKUP(K98,'No.3 名簿'!meibo,4))</f>
        <v/>
      </c>
      <c r="E98" s="26" t="str">
        <f>IF(K98=0,"",VLOOKUP(K98,'No.3 名簿'!meibo,3))</f>
        <v/>
      </c>
      <c r="F98" s="26" t="str">
        <f>IF(L98=0,"",VLOOKUP(L98,'No.3 名簿'!meibo,4))</f>
        <v/>
      </c>
      <c r="G98" s="26" t="str">
        <f>IF(L98=0,"",VLOOKUP(L98,'No.3 名簿'!meibo,3))</f>
        <v/>
      </c>
      <c r="J98" s="65">
        <f>'No.6 エキシビション'!B34</f>
        <v>0</v>
      </c>
      <c r="K98" s="65">
        <f>'No.6 エキシビション'!C34</f>
        <v>0</v>
      </c>
      <c r="L98" s="65">
        <f>'No.6 エキシビション'!D34</f>
        <v>0</v>
      </c>
    </row>
    <row r="99" spans="2:12">
      <c r="B99" s="26" t="str">
        <f>IF(J99=0,"",VLOOKUP(J99,'No.3 名簿'!meibo,4))</f>
        <v/>
      </c>
      <c r="C99" s="26" t="str">
        <f>IF(J99=0,"",VLOOKUP(J99,'No.3 名簿'!meibo,3))</f>
        <v/>
      </c>
      <c r="D99" s="26" t="str">
        <f>IF(K99=0,"",VLOOKUP(K99,'No.3 名簿'!meibo,4))</f>
        <v/>
      </c>
      <c r="E99" s="26" t="str">
        <f>IF(K99=0,"",VLOOKUP(K99,'No.3 名簿'!meibo,3))</f>
        <v/>
      </c>
      <c r="F99" s="26" t="str">
        <f>IF(L99=0,"",VLOOKUP(L99,'No.3 名簿'!meibo,4))</f>
        <v/>
      </c>
      <c r="G99" s="26" t="str">
        <f>IF(L99=0,"",VLOOKUP(L99,'No.3 名簿'!meibo,3))</f>
        <v/>
      </c>
      <c r="J99" s="65">
        <f>'No.6 エキシビション'!E34</f>
        <v>0</v>
      </c>
      <c r="K99" s="65">
        <f>'No.6 エキシビション'!A35</f>
        <v>0</v>
      </c>
      <c r="L99" s="65">
        <f>'No.6 エキシビション'!B35</f>
        <v>0</v>
      </c>
    </row>
    <row r="100" spans="2:12">
      <c r="B100" s="26" t="str">
        <f>IF(J100=0,"",VLOOKUP(J100,'No.3 名簿'!meibo,4))</f>
        <v/>
      </c>
      <c r="C100" s="26" t="str">
        <f>IF(J100=0,"",VLOOKUP(J100,'No.3 名簿'!meibo,3))</f>
        <v/>
      </c>
      <c r="D100" s="26" t="str">
        <f>IF(K100=0,"",VLOOKUP(K100,'No.3 名簿'!meibo,4))</f>
        <v/>
      </c>
      <c r="E100" s="26" t="str">
        <f>IF(K100=0,"",VLOOKUP(K100,'No.3 名簿'!meibo,3))</f>
        <v/>
      </c>
      <c r="F100" s="26" t="str">
        <f>IF(L100=0,"",VLOOKUP(L100,'No.3 名簿'!meibo,4))</f>
        <v/>
      </c>
      <c r="G100" s="26" t="str">
        <f>IF(L100=0,"",VLOOKUP(L100,'No.3 名簿'!meibo,3))</f>
        <v/>
      </c>
      <c r="J100" s="65">
        <f>'No.6 エキシビション'!C35</f>
        <v>0</v>
      </c>
      <c r="K100" s="65">
        <f>'No.6 エキシビション'!D35</f>
        <v>0</v>
      </c>
      <c r="L100" s="65">
        <f>'No.6 エキシビション'!E35</f>
        <v>0</v>
      </c>
    </row>
  </sheetData>
  <sheetProtection sheet="1" objects="1" scenarios="1"/>
  <phoneticPr fontId="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11</vt:i4>
      </vt:variant>
    </vt:vector>
  </HeadingPairs>
  <TitlesOfParts>
    <vt:vector size="20" baseType="lpstr">
      <vt:lpstr>No.1 申込書</vt:lpstr>
      <vt:lpstr>No.2 審判</vt:lpstr>
      <vt:lpstr>No.3 名簿</vt:lpstr>
      <vt:lpstr>No.4 個人</vt:lpstr>
      <vt:lpstr>No.5 団体</vt:lpstr>
      <vt:lpstr>No.6 エキシビション</vt:lpstr>
      <vt:lpstr>No.7 参加費用</vt:lpstr>
      <vt:lpstr>データ※編集不可</vt:lpstr>
      <vt:lpstr>管理用※編集不可</vt:lpstr>
      <vt:lpstr>'No.3 名簿'!meibo</vt:lpstr>
      <vt:lpstr>'No.1 申込書'!Print_Area</vt:lpstr>
      <vt:lpstr>'No.2 審判'!Print_Area</vt:lpstr>
      <vt:lpstr>'No.3 名簿'!Print_Area</vt:lpstr>
      <vt:lpstr>'No.4 個人'!Print_Area</vt:lpstr>
      <vt:lpstr>'No.5 団体'!Print_Area</vt:lpstr>
      <vt:lpstr>'No.6 エキシビション'!Print_Area</vt:lpstr>
      <vt:lpstr>'No.7 参加費用'!Print_Area</vt:lpstr>
      <vt:lpstr>シニア</vt:lpstr>
      <vt:lpstr>ジュニア</vt:lpstr>
      <vt:lpstr>チャイルド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晃代 江口</cp:lastModifiedBy>
  <cp:lastPrinted>2025-05-08T05:47:46Z</cp:lastPrinted>
  <dcterms:created xsi:type="dcterms:W3CDTF">2015-06-05T18:19:34Z</dcterms:created>
  <dcterms:modified xsi:type="dcterms:W3CDTF">2026-10-01T10:34:49Z</dcterms:modified>
</cp:coreProperties>
</file>